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injuveficheros3\Red_DireccionGeneral\11 OBSERVATORIO JUVENTUD Y MUJER\09_Estadística\02_CIFRAS_JOVENES\02_Ficha jóvenes\02_PublicaciónWEB\"/>
    </mc:Choice>
  </mc:AlternateContent>
  <xr:revisionPtr revIDLastSave="0" documentId="13_ncr:1_{DEC15F49-6DF1-4CDE-B2F4-1085B9115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ventud(es) en un vistazo 2024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6" i="6" l="1"/>
  <c r="C96" i="6"/>
  <c r="B96" i="6"/>
  <c r="D92" i="6"/>
  <c r="C92" i="6"/>
  <c r="B92" i="6"/>
  <c r="D94" i="6"/>
  <c r="C94" i="6"/>
  <c r="B94" i="6"/>
  <c r="D93" i="6"/>
  <c r="C93" i="6"/>
  <c r="B93" i="6"/>
  <c r="D90" i="6"/>
  <c r="C90" i="6"/>
  <c r="B90" i="6"/>
  <c r="D57" i="6"/>
  <c r="C57" i="6"/>
  <c r="B57" i="6"/>
  <c r="D61" i="6"/>
  <c r="C61" i="6"/>
  <c r="B61" i="6"/>
  <c r="C53" i="6"/>
  <c r="D53" i="6"/>
  <c r="B53" i="6"/>
</calcChain>
</file>

<file path=xl/sharedStrings.xml><?xml version="1.0" encoding="utf-8"?>
<sst xmlns="http://schemas.openxmlformats.org/spreadsheetml/2006/main" count="317" uniqueCount="198">
  <si>
    <t>2. EDUCACIÓN</t>
  </si>
  <si>
    <t>3. EMPLEO</t>
  </si>
  <si>
    <t>Indicador</t>
  </si>
  <si>
    <t>Ambos sexos</t>
  </si>
  <si>
    <t>Hombres</t>
  </si>
  <si>
    <t>Mujeres</t>
  </si>
  <si>
    <t>Fuente</t>
  </si>
  <si>
    <t>Enlace</t>
  </si>
  <si>
    <t>Año</t>
  </si>
  <si>
    <t>Nota metodológica</t>
  </si>
  <si>
    <t>1. DEMOGRAFÍA</t>
  </si>
  <si>
    <t>Nº jóvenes</t>
  </si>
  <si>
    <t>INE; Estadística Continua de Población</t>
  </si>
  <si>
    <t>Población residente por fecha, sexo, grupo de edad y nacionalidad</t>
  </si>
  <si>
    <t>15-19 años</t>
  </si>
  <si>
    <t>20-24 años</t>
  </si>
  <si>
    <t>25-29 años</t>
  </si>
  <si>
    <t>Tasa de juventud</t>
  </si>
  <si>
    <t>Población de 15 a 29 años en proporción al total de población</t>
  </si>
  <si>
    <t>Nº jóvenes extranjeros</t>
  </si>
  <si>
    <t>Tasa de juventud extranjeros/as</t>
  </si>
  <si>
    <t>Población extranjera de 15 a 29 años en proporción al total de población extranjera</t>
  </si>
  <si>
    <t>Indicador AROPE (16-29 años)</t>
  </si>
  <si>
    <t>27,9 %</t>
  </si>
  <si>
    <t>INE; Encuesta de Condiciones de Vida</t>
  </si>
  <si>
    <t>Riesgo de pobreza o exclusión social (objetivo Europa 2030) y de sus componentes por edad y sexo.</t>
  </si>
  <si>
    <t>Proporción de la población que está en riesgo de pobreza o exclusión social. Dato de 16-29 años</t>
  </si>
  <si>
    <t>Alumnado matriculado en Enseñanzas de Régimen Gral.</t>
  </si>
  <si>
    <t>Secundaria</t>
  </si>
  <si>
    <t>EducaBase</t>
  </si>
  <si>
    <t>Enseñanzas no universitarias. Alumnado matriculado</t>
  </si>
  <si>
    <t>2023-2024</t>
  </si>
  <si>
    <t>ESO</t>
  </si>
  <si>
    <t>Bachillerato</t>
  </si>
  <si>
    <t>FP</t>
  </si>
  <si>
    <t>Universidad</t>
  </si>
  <si>
    <t>MCIyU; Estadística de estudiantes universitarios</t>
  </si>
  <si>
    <t>Estadística de estudiantes universitarios</t>
  </si>
  <si>
    <t>Los datos de jóvenes universitarios son hasta los 30 años</t>
  </si>
  <si>
    <t>Abandono educativo temprano</t>
  </si>
  <si>
    <t>Población de 18 a 24 años que no ha completado la educación secundaria de segunda etapa y no sigue ningún tipo de estudio-formación en las cuatro semanas anteriores a la de la entrevista.
Respecto a la nacionalidad: las personas que además de la nacionalidad española tienen otra nacionalidad (extranjera), se incluyen en nacionalidad española.
En los casos en los que Educabase ofrecía una edad a partir de la cual incluía al resto de estudiantes, si están dentro del rango de juventud, se ha incluido en la suma (ejemplo 20 o más años).</t>
  </si>
  <si>
    <t>Nacionalidad española</t>
  </si>
  <si>
    <t>Nacionalidad extranjera</t>
  </si>
  <si>
    <t>Áreas densamente pobladas</t>
  </si>
  <si>
    <t>Áreas intermedias</t>
  </si>
  <si>
    <t>Áreas escasamente pobladas</t>
  </si>
  <si>
    <t>Alumnado con necesidades educativas especiales</t>
  </si>
  <si>
    <t>2022-2023</t>
  </si>
  <si>
    <t>En centros específicos y de unidades específicas en centros ordinarios.
En los casos en los que Educabase ofrecía una edad a partir de la cual incluía al resto de estudiantes, si están dentro del rango de juventud, se ha incluido en la suma (ejemplo 20 o más años).</t>
  </si>
  <si>
    <t>Titularidad de centro de estudios primarios</t>
  </si>
  <si>
    <t>Encuesta de Juventud 2023</t>
  </si>
  <si>
    <t>Encuesta de Juventud 2023 (EJ 190) | Injuve, Instituto de la Juventud.</t>
  </si>
  <si>
    <t>Público</t>
  </si>
  <si>
    <t>Privado/concertado</t>
  </si>
  <si>
    <t>SISIS</t>
  </si>
  <si>
    <t>INE; Ecuesta de Población Activa</t>
  </si>
  <si>
    <t>Encuesta de Población Activa</t>
  </si>
  <si>
    <t>Media de los cuatro trimestres de 2024
Tasa SISI 16-29: (nº jóvenes de entre 16 y 29 años que estudian y trabajan / total jóvenes de 16 - 29) * 100
Tasa NEET 16-29: (nº jóvenes de entre 16 y 29 años que no estudian ni trabajan / total jóvenes de 16 - 29) * 100</t>
  </si>
  <si>
    <t>NEETs</t>
  </si>
  <si>
    <t>Tasa de empleo</t>
  </si>
  <si>
    <t>INE; Encuesta de Población Activa</t>
  </si>
  <si>
    <t>Media de los cuatro trimestres de 2024</t>
  </si>
  <si>
    <t>16-19 años</t>
  </si>
  <si>
    <t>Tasa empleo = (nº ocupados / población 16+) * 100</t>
  </si>
  <si>
    <t>Tasa de paro</t>
  </si>
  <si>
    <t>Tasa paro = (nº parados / activos) * 100</t>
  </si>
  <si>
    <t>Tasa de actividad</t>
  </si>
  <si>
    <t>Tasa actividad = (nº activos / población 16+) * 100</t>
  </si>
  <si>
    <t>Tasa de temporalidad</t>
  </si>
  <si>
    <t>Tasa temporalidad = (nº asalariados con contrato temporal / total asalariados) * 100</t>
  </si>
  <si>
    <t>Nº jóvenes afiliados/as a la Seguridad Social</t>
  </si>
  <si>
    <t>Seguridad Social Afiliación y alta de trabajadores</t>
  </si>
  <si>
    <t>Seguridad Social, Afiliación y alta de trabajadores. Afiliados último día 2024</t>
  </si>
  <si>
    <t>Afiliados/as en formación y prácticas (Régimen General)</t>
  </si>
  <si>
    <t>Contratos indefinidos</t>
  </si>
  <si>
    <t>Salario medio</t>
  </si>
  <si>
    <t>INE; Encuesta Anual de Estructura Salarial</t>
  </si>
  <si>
    <t>Ganancia media anual por trabajador</t>
  </si>
  <si>
    <t>* : el número de observaciones muestrales está comprendido entre 100 y 500, por lo que la cifra está sujeta a gran variabilidad</t>
  </si>
  <si>
    <t>Menos de 20 años</t>
  </si>
  <si>
    <t>9.558,96 € *</t>
  </si>
  <si>
    <t>4. SALUD</t>
  </si>
  <si>
    <t>Estado de salud (bueno o muy bueno)</t>
  </si>
  <si>
    <t>Centro Reina Sofía de Fad Juventud; Barómetro Juventud, Salud y Bienestar 2023</t>
  </si>
  <si>
    <t>Barómetro Juventud, Salud y Bienestar 2023</t>
  </si>
  <si>
    <t>Deporte (al menos una vez a la semana)</t>
  </si>
  <si>
    <t>INE; Encuesta de Salud de España 2023</t>
  </si>
  <si>
    <t>Número de días por semana de ejercicio físico durante el tiempo de ocio según sexo, país de nacimiento y grupo de edad</t>
  </si>
  <si>
    <t>Población de 15 a 24 años</t>
  </si>
  <si>
    <t>Discapacidad o dependencia</t>
  </si>
  <si>
    <t>Problemas de salud mental (último año)</t>
  </si>
  <si>
    <t>Principales problemas de salud mental</t>
  </si>
  <si>
    <t>1º Ansiedad, tensión, nerviosismo</t>
  </si>
  <si>
    <t>Ministerio de Sanidad; Base de Datos Clínicos de Atención Primaria (BDCAP)</t>
  </si>
  <si>
    <t>Base de Datos Clínicos de Atención Primaria</t>
  </si>
  <si>
    <t>2º Trastornos hipercinéticos</t>
  </si>
  <si>
    <t>3º Trastornos del sueño</t>
  </si>
  <si>
    <t>Soledad</t>
  </si>
  <si>
    <t>Alto bienestar mental/emocional</t>
  </si>
  <si>
    <t>Edad media de inicio en el consumo de 
sustancias psicoactivas</t>
  </si>
  <si>
    <t>Ministerio de Sanidad; Encuesta sobre Alcohol y Drogas en España (EDADES) 2024</t>
  </si>
  <si>
    <t>ENCUESTA SOBRE ALCOHOL DROGAS EN ESPAÑA (EDADES) 1995 – 2024</t>
  </si>
  <si>
    <t>Población de 15 a 64 años</t>
  </si>
  <si>
    <t>Alcohol</t>
  </si>
  <si>
    <t>Tabaco</t>
  </si>
  <si>
    <t>Cannabis</t>
  </si>
  <si>
    <t>Principales causas de fallecimiento</t>
  </si>
  <si>
    <t>INE; Causas básicas de defunción</t>
  </si>
  <si>
    <t>Defunciones por causas (lista reducida), sexo y edad.</t>
  </si>
  <si>
    <t>Suicidio y lesiones autoinfligidas</t>
  </si>
  <si>
    <t>Accidentes de tráfico</t>
  </si>
  <si>
    <t>Tumores</t>
  </si>
  <si>
    <t>5. EMANCIPACIÓN</t>
  </si>
  <si>
    <t>Jóvenes emancipados/as</t>
  </si>
  <si>
    <t>CJE; Observatorio de emancipación</t>
  </si>
  <si>
    <t>Observatorio de Emancipación</t>
  </si>
  <si>
    <t>Media del primer y segundo semestre de 2024</t>
  </si>
  <si>
    <t>Régimen de tenencia vivienda</t>
  </si>
  <si>
    <t>Alquiler</t>
  </si>
  <si>
    <t>Propiedad</t>
  </si>
  <si>
    <t>Cesión gratuita</t>
  </si>
  <si>
    <t>Edad media de emancipación</t>
  </si>
  <si>
    <t>30,4 años</t>
  </si>
  <si>
    <t>% salario para vivir en solitario</t>
  </si>
  <si>
    <t>Edad media maternidad primer hijo/a (años)</t>
  </si>
  <si>
    <t>INE; Indicadores de fecundidad</t>
  </si>
  <si>
    <t>Indicadores de Fecundidad</t>
  </si>
  <si>
    <t>Indicador coyuntural de fecundidad</t>
  </si>
  <si>
    <t>Problemas en la vivienda</t>
  </si>
  <si>
    <t>MITECO; Mujeres en la Transición Ecológica 2025</t>
  </si>
  <si>
    <t>Mujeres en la Transición Ecológica</t>
  </si>
  <si>
    <t>Ruidos por el vecindario o el exterior</t>
  </si>
  <si>
    <t>Contaminación, suciedad  y otros problemas medioambientales</t>
  </si>
  <si>
    <t>6. DEMOCRACIA Y PARTICIPACIÓN</t>
  </si>
  <si>
    <t>Agenda joven</t>
  </si>
  <si>
    <t>Acceso al trabajo</t>
  </si>
  <si>
    <t>Vivienda</t>
  </si>
  <si>
    <t>Situación económica</t>
  </si>
  <si>
    <t>Calidad de la educación</t>
  </si>
  <si>
    <t>Salud mental</t>
  </si>
  <si>
    <t>Desigualdad entre hombres y mujeres</t>
  </si>
  <si>
    <t>Participación en las Elecciones Grales. de noviembre 2023</t>
  </si>
  <si>
    <t>CIS; Barómetro de septiembre 2023. Postelectoral elecciones generales 2023</t>
  </si>
  <si>
    <t>Barómetro de septiembre 2023. Postelectoral elecciones generales 2023</t>
  </si>
  <si>
    <t>Ideología (media 1-10)</t>
  </si>
  <si>
    <t>Participación en alguna manifestación</t>
  </si>
  <si>
    <t>Asociacionismo</t>
  </si>
  <si>
    <t>Deportiva</t>
  </si>
  <si>
    <t>Cultural (teatro, etc)</t>
  </si>
  <si>
    <t>Estudiantil (sindicato, asamblea...)</t>
  </si>
  <si>
    <t>ONG o similares</t>
  </si>
  <si>
    <t>7. IDENTIDAD Y VALORES</t>
  </si>
  <si>
    <t>Identidad sexual</t>
  </si>
  <si>
    <t>Heterosexual</t>
  </si>
  <si>
    <t>Homosexual</t>
  </si>
  <si>
    <t>Bisexual</t>
  </si>
  <si>
    <t>Otros</t>
  </si>
  <si>
    <t>Igualdad de género (media en escala 1-10)</t>
  </si>
  <si>
    <t>Multiculturalidad (grado de acuerdo)</t>
  </si>
  <si>
    <t>Aceptaría que un inmigrante de otra etnia fuese mi jefe o jefa</t>
  </si>
  <si>
    <t>Aceptaría que un inmigrante de otra etnia se casara con un familiar muy cercano a mí</t>
  </si>
  <si>
    <t>Cambio climático</t>
  </si>
  <si>
    <t>Grado de preocupación (media en escala 1-10)</t>
  </si>
  <si>
    <t>Grado de acuerdo con medidas climáticas</t>
  </si>
  <si>
    <t>Hacer más campañas para concienciar de la importancia de reciclar y separar residuos</t>
  </si>
  <si>
    <t>Prohibir el uso de plásticos en los envases del supermercado</t>
  </si>
  <si>
    <t>Usar dinero público para fomentar energías renovables como la solar o la eólica</t>
  </si>
  <si>
    <t>8. OCIO, TIEMPO LIBRE Y ÁMBITO DIGITAL</t>
  </si>
  <si>
    <t>Horas de ocio semanales</t>
  </si>
  <si>
    <t>Gasto medio al mes en ocio</t>
  </si>
  <si>
    <t>Principales actividades de ocio</t>
  </si>
  <si>
    <t>1º Pasar tiempo en Internet</t>
  </si>
  <si>
    <t>2º Escuchar música</t>
  </si>
  <si>
    <t>3º Ver deportes, películas o series en plataformas</t>
  </si>
  <si>
    <t>Tiempo diario en Internet (2 o más horas al día)</t>
  </si>
  <si>
    <t>Principales usos de Internet</t>
  </si>
  <si>
    <t>1º Conversar con amigos y famliares</t>
  </si>
  <si>
    <t>2º Escuchar, ver o descargar música, podcast, series o películas</t>
  </si>
  <si>
    <t>2º Consultar contenidos o seguir a influencers en RRSS</t>
  </si>
  <si>
    <t>3º Consultar contenidos o seguir a influencers en RRSS</t>
  </si>
  <si>
    <t>3º Escuchar, ver o descargar música, podcast, series o películas</t>
  </si>
  <si>
    <t>Redes sociales más usadas</t>
  </si>
  <si>
    <t>1º Whatsapp</t>
  </si>
  <si>
    <t>1º Instagram</t>
  </si>
  <si>
    <t>2º Instagram</t>
  </si>
  <si>
    <t>2º Whatsapp</t>
  </si>
  <si>
    <t>3º Tik tok</t>
  </si>
  <si>
    <t>3º YouTube</t>
  </si>
  <si>
    <t>Principales contenidos en Internet</t>
  </si>
  <si>
    <t>1º Entretenimiento, vídeos graciosos</t>
  </si>
  <si>
    <t>2º Gaming, videojuegos</t>
  </si>
  <si>
    <t>2º Consejos y trucos de belleza</t>
  </si>
  <si>
    <t>3º Deportes</t>
  </si>
  <si>
    <t>3º Cocina</t>
  </si>
  <si>
    <t>CERMI; Informe de situación. Juventud con discapacidad en España 2024</t>
  </si>
  <si>
    <t>Juventud con discapacidad en España 2024</t>
  </si>
  <si>
    <t>NIPO: 160250242</t>
  </si>
  <si>
    <t>Alumnado con necesid. educ. especiales escolarizado en unid. ordinar. (1) (2) por sexo, comunidad autónoma y enseñanza.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</si>
</sst>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%"/>
    <numFmt numFmtId="165" formatCode="0.0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2A2B39"/>
      <name val="Calibri"/>
      <family val="2"/>
    </font>
    <font>
      <u/>
      <sz val="11"/>
      <color rgb="FF0000EE"/>
      <name val="Calibri"/>
      <family val="2"/>
    </font>
    <font>
      <sz val="11"/>
      <color rgb="FF0000EE"/>
      <name val="Calibri"/>
      <family val="2"/>
    </font>
    <font>
      <b/>
      <sz val="11"/>
      <color rgb="FF0000EE"/>
      <name val="Calibri"/>
      <family val="2"/>
    </font>
    <font>
      <sz val="11"/>
      <color rgb="FF2A2B39"/>
      <name val="Calibri"/>
      <family val="2"/>
    </font>
    <font>
      <b/>
      <sz val="16"/>
      <color rgb="FF2A2B39"/>
      <name val="Calibri"/>
      <family val="2"/>
    </font>
    <font>
      <b/>
      <sz val="16"/>
      <color rgb="FF0000EE"/>
      <name val="Calibri"/>
      <family val="2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7D5FD"/>
        <bgColor indexed="64"/>
      </patternFill>
    </fill>
    <fill>
      <patternFill patternType="solid">
        <fgColor rgb="FFC9EBEE"/>
        <bgColor indexed="64"/>
      </patternFill>
    </fill>
    <fill>
      <patternFill patternType="solid">
        <fgColor rgb="FFE1F0CD"/>
        <bgColor indexed="64"/>
      </patternFill>
    </fill>
    <fill>
      <patternFill patternType="solid">
        <fgColor rgb="FFFFE492"/>
        <bgColor indexed="64"/>
      </patternFill>
    </fill>
    <fill>
      <patternFill patternType="solid">
        <fgColor rgb="FFFFD6C7"/>
        <bgColor indexed="64"/>
      </patternFill>
    </fill>
    <fill>
      <patternFill patternType="solid">
        <fgColor rgb="FFFFBEC4"/>
        <bgColor indexed="64"/>
      </patternFill>
    </fill>
    <fill>
      <patternFill patternType="solid">
        <fgColor rgb="FFE8DEFC"/>
        <bgColor indexed="64"/>
      </patternFill>
    </fill>
    <fill>
      <patternFill patternType="solid">
        <fgColor rgb="FFFFD9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8A5FA"/>
        <bgColor indexed="64"/>
      </patternFill>
    </fill>
    <fill>
      <patternFill patternType="solid">
        <fgColor rgb="FF76C5CC"/>
        <bgColor indexed="64"/>
      </patternFill>
    </fill>
    <fill>
      <patternFill patternType="solid">
        <fgColor rgb="FFAAD175"/>
        <bgColor indexed="64"/>
      </patternFill>
    </fill>
    <fill>
      <patternFill patternType="solid">
        <fgColor rgb="FFFFDA68"/>
        <bgColor indexed="64"/>
      </patternFill>
    </fill>
    <fill>
      <patternFill patternType="solid">
        <fgColor rgb="FFF1A584"/>
        <bgColor indexed="64"/>
      </patternFill>
    </fill>
    <fill>
      <patternFill patternType="solid">
        <fgColor rgb="FFF6969E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rgb="FFFFAAD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2A2B39"/>
      </bottom>
      <diagonal/>
    </border>
    <border>
      <left/>
      <right/>
      <top style="thin">
        <color rgb="FF2A2B3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0">
    <xf numFmtId="0" fontId="0" fillId="0" borderId="0" xfId="0"/>
    <xf numFmtId="0" fontId="2" fillId="10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3" fillId="2" borderId="0" xfId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3" fillId="3" borderId="0" xfId="1" applyFont="1" applyFill="1" applyAlignment="1">
      <alignment vertical="top"/>
    </xf>
    <xf numFmtId="3" fontId="3" fillId="3" borderId="0" xfId="1" applyNumberFormat="1" applyFont="1" applyFill="1" applyAlignment="1">
      <alignment vertical="top"/>
    </xf>
    <xf numFmtId="3" fontId="4" fillId="3" borderId="0" xfId="0" applyNumberFormat="1" applyFont="1" applyFill="1" applyAlignment="1">
      <alignment horizontal="left" vertical="center"/>
    </xf>
    <xf numFmtId="3" fontId="4" fillId="3" borderId="0" xfId="0" applyNumberFormat="1" applyFont="1" applyFill="1" applyAlignment="1">
      <alignment vertical="top" indent="4"/>
    </xf>
    <xf numFmtId="3" fontId="3" fillId="3" borderId="1" xfId="1" applyNumberFormat="1" applyFont="1" applyFill="1" applyBorder="1" applyAlignment="1">
      <alignment vertical="top"/>
    </xf>
    <xf numFmtId="0" fontId="3" fillId="3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3" fillId="4" borderId="0" xfId="1" applyFont="1" applyFill="1" applyBorder="1" applyAlignment="1">
      <alignment vertical="top"/>
    </xf>
    <xf numFmtId="0" fontId="3" fillId="4" borderId="1" xfId="1" applyFont="1" applyFill="1" applyBorder="1" applyAlignment="1">
      <alignment vertical="top"/>
    </xf>
    <xf numFmtId="0" fontId="3" fillId="5" borderId="1" xfId="1" applyFont="1" applyFill="1" applyBorder="1" applyAlignment="1">
      <alignment vertical="top"/>
    </xf>
    <xf numFmtId="0" fontId="3" fillId="5" borderId="1" xfId="1" applyFont="1" applyFill="1" applyBorder="1" applyAlignment="1">
      <alignment horizontal="left" vertical="top"/>
    </xf>
    <xf numFmtId="0" fontId="3" fillId="5" borderId="0" xfId="1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4" fillId="5" borderId="1" xfId="0" applyFont="1" applyFill="1" applyBorder="1" applyAlignment="1">
      <alignment vertical="top"/>
    </xf>
    <xf numFmtId="0" fontId="3" fillId="5" borderId="1" xfId="1" applyFont="1" applyFill="1" applyBorder="1" applyAlignment="1">
      <alignment horizontal="left" vertical="center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top"/>
    </xf>
    <xf numFmtId="0" fontId="3" fillId="6" borderId="1" xfId="1" applyFont="1" applyFill="1" applyBorder="1" applyAlignment="1">
      <alignment vertical="top"/>
    </xf>
    <xf numFmtId="0" fontId="3" fillId="6" borderId="0" xfId="1" applyFont="1" applyFill="1" applyBorder="1" applyAlignment="1">
      <alignment vertical="top"/>
    </xf>
    <xf numFmtId="0" fontId="5" fillId="6" borderId="0" xfId="0" applyFont="1" applyFill="1" applyAlignment="1">
      <alignment vertical="top" indent="1"/>
    </xf>
    <xf numFmtId="0" fontId="5" fillId="6" borderId="1" xfId="0" applyFont="1" applyFill="1" applyBorder="1" applyAlignment="1">
      <alignment vertical="top" indent="1"/>
    </xf>
    <xf numFmtId="0" fontId="3" fillId="6" borderId="0" xfId="1" applyFont="1" applyFill="1" applyAlignment="1">
      <alignment horizontal="left" vertical="top"/>
    </xf>
    <xf numFmtId="0" fontId="3" fillId="7" borderId="0" xfId="1" applyFont="1" applyFill="1" applyAlignment="1"/>
    <xf numFmtId="0" fontId="4" fillId="7" borderId="0" xfId="0" applyFont="1" applyFill="1" applyAlignment="1">
      <alignment vertical="top"/>
    </xf>
    <xf numFmtId="0" fontId="4" fillId="7" borderId="1" xfId="0" applyFont="1" applyFill="1" applyBorder="1" applyAlignment="1">
      <alignment vertical="top"/>
    </xf>
    <xf numFmtId="0" fontId="3" fillId="7" borderId="1" xfId="1" applyFont="1" applyFill="1" applyBorder="1" applyAlignment="1">
      <alignment vertical="top"/>
    </xf>
    <xf numFmtId="0" fontId="3" fillId="7" borderId="1" xfId="1" applyFont="1" applyFill="1" applyBorder="1" applyAlignment="1"/>
    <xf numFmtId="0" fontId="3" fillId="8" borderId="0" xfId="1" applyFont="1" applyFill="1" applyAlignment="1"/>
    <xf numFmtId="0" fontId="4" fillId="8" borderId="0" xfId="0" applyFont="1" applyFill="1" applyAlignment="1">
      <alignment vertical="top"/>
    </xf>
    <xf numFmtId="0" fontId="4" fillId="8" borderId="1" xfId="0" applyFont="1" applyFill="1" applyBorder="1" applyAlignment="1">
      <alignment vertical="top"/>
    </xf>
    <xf numFmtId="0" fontId="3" fillId="8" borderId="1" xfId="1" applyFont="1" applyFill="1" applyBorder="1" applyAlignment="1"/>
    <xf numFmtId="0" fontId="3" fillId="9" borderId="1" xfId="1" applyFont="1" applyFill="1" applyBorder="1" applyAlignment="1"/>
    <xf numFmtId="0" fontId="3" fillId="9" borderId="0" xfId="1" applyFont="1" applyFill="1" applyBorder="1" applyAlignment="1"/>
    <xf numFmtId="0" fontId="5" fillId="9" borderId="0" xfId="0" applyFont="1" applyFill="1" applyAlignment="1">
      <alignment vertical="top" indent="1"/>
    </xf>
    <xf numFmtId="0" fontId="5" fillId="9" borderId="1" xfId="0" applyFont="1" applyFill="1" applyBorder="1" applyAlignment="1">
      <alignment vertical="top" indent="1"/>
    </xf>
    <xf numFmtId="0" fontId="4" fillId="9" borderId="0" xfId="0" applyFont="1" applyFill="1" applyAlignment="1">
      <alignment vertical="top" wrapText="1" indent="1"/>
    </xf>
    <xf numFmtId="0" fontId="4" fillId="9" borderId="1" xfId="0" applyFont="1" applyFill="1" applyBorder="1" applyAlignment="1">
      <alignment vertical="top" wrapText="1" indent="1"/>
    </xf>
    <xf numFmtId="0" fontId="2" fillId="1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 indent="1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2"/>
    </xf>
    <xf numFmtId="3" fontId="6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2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indent="2"/>
    </xf>
    <xf numFmtId="3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 indent="4"/>
    </xf>
    <xf numFmtId="3" fontId="6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indent="4"/>
    </xf>
    <xf numFmtId="0" fontId="6" fillId="3" borderId="1" xfId="0" applyFont="1" applyFill="1" applyBorder="1" applyAlignment="1">
      <alignment horizontal="left" vertical="center" indent="2"/>
    </xf>
    <xf numFmtId="3" fontId="6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 indent="2"/>
    </xf>
    <xf numFmtId="0" fontId="6" fillId="3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 indent="2"/>
    </xf>
    <xf numFmtId="164" fontId="6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 indent="1"/>
    </xf>
    <xf numFmtId="164" fontId="2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indent="2"/>
    </xf>
    <xf numFmtId="164" fontId="6" fillId="4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2"/>
    </xf>
    <xf numFmtId="164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0" fontId="6" fillId="4" borderId="0" xfId="0" applyFont="1" applyFill="1" applyAlignment="1">
      <alignment horizontal="left" vertical="center" indent="3"/>
    </xf>
    <xf numFmtId="0" fontId="6" fillId="4" borderId="1" xfId="0" applyFont="1" applyFill="1" applyBorder="1" applyAlignment="1">
      <alignment horizontal="left" vertical="center" indent="3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vertical="top" wrapText="1"/>
    </xf>
    <xf numFmtId="8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2"/>
    </xf>
    <xf numFmtId="0" fontId="6" fillId="5" borderId="1" xfId="0" applyFont="1" applyFill="1" applyBorder="1" applyAlignment="1">
      <alignment horizontal="left" vertical="center" indent="2"/>
    </xf>
    <xf numFmtId="0" fontId="2" fillId="5" borderId="0" xfId="0" applyFont="1" applyFill="1" applyAlignment="1">
      <alignment horizontal="left" vertical="center" wrapText="1" indent="1"/>
    </xf>
    <xf numFmtId="0" fontId="6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indent="2"/>
    </xf>
    <xf numFmtId="0" fontId="6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2"/>
    </xf>
    <xf numFmtId="0" fontId="6" fillId="6" borderId="1" xfId="0" applyFont="1" applyFill="1" applyBorder="1" applyAlignment="1">
      <alignment horizontal="left" vertical="center" indent="1"/>
    </xf>
    <xf numFmtId="0" fontId="2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2"/>
    </xf>
    <xf numFmtId="164" fontId="6" fillId="7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 indent="2"/>
    </xf>
    <xf numFmtId="164" fontId="6" fillId="8" borderId="0" xfId="0" applyNumberFormat="1" applyFont="1" applyFill="1" applyAlignment="1">
      <alignment horizontal="center" vertical="center"/>
    </xf>
    <xf numFmtId="0" fontId="6" fillId="8" borderId="1" xfId="0" applyFont="1" applyFill="1" applyBorder="1" applyAlignment="1">
      <alignment horizontal="left" vertical="center" indent="2"/>
    </xf>
    <xf numFmtId="16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indent="1"/>
    </xf>
    <xf numFmtId="0" fontId="6" fillId="8" borderId="0" xfId="0" applyFont="1" applyFill="1" applyAlignment="1">
      <alignment horizontal="left" vertical="center" wrapText="1" indent="2"/>
    </xf>
    <xf numFmtId="0" fontId="6" fillId="8" borderId="1" xfId="0" applyFont="1" applyFill="1" applyBorder="1" applyAlignment="1">
      <alignment horizontal="left" vertical="center" wrapText="1" indent="2"/>
    </xf>
    <xf numFmtId="165" fontId="6" fillId="8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wrapText="1" indent="3"/>
    </xf>
    <xf numFmtId="0" fontId="6" fillId="8" borderId="0" xfId="0" applyFont="1" applyFill="1" applyAlignment="1">
      <alignment horizontal="left" vertical="top" indent="3"/>
    </xf>
    <xf numFmtId="0" fontId="2" fillId="9" borderId="1" xfId="0" applyFont="1" applyFill="1" applyBorder="1" applyAlignment="1">
      <alignment horizontal="left" vertical="center" indent="1"/>
    </xf>
    <xf numFmtId="0" fontId="6" fillId="9" borderId="1" xfId="0" applyFont="1" applyFill="1" applyBorder="1" applyAlignment="1">
      <alignment horizontal="left" vertical="center" indent="1"/>
    </xf>
    <xf numFmtId="0" fontId="2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indent="2"/>
    </xf>
    <xf numFmtId="0" fontId="6" fillId="9" borderId="1" xfId="0" applyFont="1" applyFill="1" applyBorder="1" applyAlignment="1">
      <alignment horizontal="left" vertical="center" indent="2"/>
    </xf>
    <xf numFmtId="0" fontId="6" fillId="9" borderId="1" xfId="0" applyFont="1" applyFill="1" applyBorder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 indent="2"/>
    </xf>
    <xf numFmtId="0" fontId="6" fillId="9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 indent="1"/>
    </xf>
    <xf numFmtId="0" fontId="6" fillId="9" borderId="1" xfId="0" applyFont="1" applyFill="1" applyBorder="1" applyAlignment="1">
      <alignment horizontal="left" vertical="center" wrapText="1" indent="2"/>
    </xf>
    <xf numFmtId="0" fontId="6" fillId="9" borderId="1" xfId="0" applyFont="1" applyFill="1" applyBorder="1" applyAlignment="1">
      <alignment horizontal="left" vertical="center" wrapText="1" indent="1"/>
    </xf>
    <xf numFmtId="0" fontId="6" fillId="9" borderId="1" xfId="0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5" fontId="6" fillId="9" borderId="1" xfId="0" applyNumberFormat="1" applyFont="1" applyFill="1" applyBorder="1" applyAlignment="1">
      <alignment horizontal="center" vertical="center"/>
    </xf>
    <xf numFmtId="8" fontId="6" fillId="9" borderId="1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top"/>
    </xf>
    <xf numFmtId="0" fontId="3" fillId="4" borderId="0" xfId="1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3" fontId="6" fillId="3" borderId="0" xfId="0" applyNumberFormat="1" applyFont="1" applyFill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3" fillId="4" borderId="0" xfId="1" applyFont="1" applyFill="1" applyAlignment="1">
      <alignment vertical="top"/>
    </xf>
    <xf numFmtId="0" fontId="3" fillId="4" borderId="1" xfId="1" applyFont="1" applyFill="1" applyBorder="1" applyAlignment="1">
      <alignment vertical="top"/>
    </xf>
    <xf numFmtId="0" fontId="6" fillId="5" borderId="0" xfId="0" applyFont="1" applyFill="1" applyAlignment="1">
      <alignment horizontal="left" vertical="top" wrapText="1"/>
    </xf>
    <xf numFmtId="0" fontId="7" fillId="14" borderId="0" xfId="0" applyFont="1" applyFill="1" applyAlignment="1">
      <alignment horizontal="center" vertical="center" indent="1"/>
    </xf>
    <xf numFmtId="0" fontId="8" fillId="14" borderId="0" xfId="0" applyFont="1" applyFill="1" applyAlignment="1">
      <alignment horizontal="center" vertical="center" indent="1"/>
    </xf>
    <xf numFmtId="0" fontId="3" fillId="3" borderId="0" xfId="1" applyFont="1" applyFill="1" applyBorder="1" applyAlignment="1">
      <alignment vertical="top"/>
    </xf>
    <xf numFmtId="0" fontId="3" fillId="3" borderId="1" xfId="1" applyFont="1" applyFill="1" applyBorder="1" applyAlignment="1">
      <alignment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7" fillId="18" borderId="0" xfId="0" applyFont="1" applyFill="1" applyAlignment="1">
      <alignment horizontal="center" vertical="center" indent="1"/>
    </xf>
    <xf numFmtId="0" fontId="8" fillId="18" borderId="0" xfId="0" applyFont="1" applyFill="1" applyAlignment="1">
      <alignment horizontal="center" vertical="center" indent="1"/>
    </xf>
    <xf numFmtId="0" fontId="7" fillId="11" borderId="0" xfId="0" applyFont="1" applyFill="1" applyAlignment="1">
      <alignment horizontal="center" vertical="center" indent="1"/>
    </xf>
    <xf numFmtId="0" fontId="7" fillId="12" borderId="0" xfId="0" applyFont="1" applyFill="1" applyAlignment="1">
      <alignment horizontal="center" vertical="center" indent="1"/>
    </xf>
    <xf numFmtId="0" fontId="8" fillId="12" borderId="0" xfId="0" applyFont="1" applyFill="1" applyAlignment="1">
      <alignment horizontal="center" vertical="center" indent="1"/>
    </xf>
    <xf numFmtId="0" fontId="7" fillId="17" borderId="0" xfId="0" applyFont="1" applyFill="1" applyAlignment="1">
      <alignment horizontal="center" vertical="center" indent="1"/>
    </xf>
    <xf numFmtId="0" fontId="8" fillId="17" borderId="0" xfId="0" applyFont="1" applyFill="1" applyAlignment="1">
      <alignment horizontal="center" vertical="center" indent="1"/>
    </xf>
    <xf numFmtId="0" fontId="7" fillId="16" borderId="0" xfId="0" applyFont="1" applyFill="1" applyAlignment="1">
      <alignment horizontal="center" vertical="center" indent="1"/>
    </xf>
    <xf numFmtId="0" fontId="8" fillId="16" borderId="0" xfId="0" applyFont="1" applyFill="1" applyAlignment="1">
      <alignment horizontal="center" vertical="center" indent="1"/>
    </xf>
    <xf numFmtId="0" fontId="7" fillId="13" borderId="0" xfId="0" applyFont="1" applyFill="1" applyAlignment="1">
      <alignment horizontal="center" vertical="center" indent="1"/>
    </xf>
    <xf numFmtId="0" fontId="8" fillId="13" borderId="0" xfId="0" applyFont="1" applyFill="1" applyAlignment="1">
      <alignment horizontal="center" vertical="center" indent="1"/>
    </xf>
    <xf numFmtId="0" fontId="7" fillId="15" borderId="0" xfId="0" applyFont="1" applyFill="1" applyAlignment="1">
      <alignment horizontal="center" vertical="center" indent="1"/>
    </xf>
    <xf numFmtId="0" fontId="8" fillId="15" borderId="0" xfId="0" applyFont="1" applyFill="1" applyAlignment="1">
      <alignment horizontal="center" vertical="center" indent="1"/>
    </xf>
    <xf numFmtId="0" fontId="3" fillId="3" borderId="2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colors>
    <mruColors>
      <color rgb="FF2A2B39"/>
      <color rgb="FF0000EE"/>
      <color rgb="FFFFDA68"/>
      <color rgb="FF88A5FA"/>
      <color rgb="FFFFAADF"/>
      <color rgb="FFC2A3FF"/>
      <color rgb="FFF6969E"/>
      <color rgb="FFF1A584"/>
      <color rgb="FFAAD175"/>
      <color rgb="FF76C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idad.gob.es/estadEstudios/estadisticas/estadisticas/estMinisterio/SIAP/home.htm" TargetMode="External"/><Relationship Id="rId18" Type="http://schemas.openxmlformats.org/officeDocument/2006/relationships/hyperlink" Target="https://www.ine.es/jaxiT3/Tabla.htm?t=56936&amp;L=0" TargetMode="External"/><Relationship Id="rId26" Type="http://schemas.openxmlformats.org/officeDocument/2006/relationships/hyperlink" Target="https://www.cje.org/investigacion/" TargetMode="External"/><Relationship Id="rId39" Type="http://schemas.openxmlformats.org/officeDocument/2006/relationships/hyperlink" Target="https://www.injuve.es/observatorio/demografia-e-informacion-general/encuesta-de-juventud-2023-ej-190" TargetMode="External"/><Relationship Id="rId21" Type="http://schemas.openxmlformats.org/officeDocument/2006/relationships/hyperlink" Target="https://www.injuve.es/observatorio/demografia-e-informacion-general/encuesta-de-juventud-2023-ej-190" TargetMode="External"/><Relationship Id="rId34" Type="http://schemas.openxmlformats.org/officeDocument/2006/relationships/hyperlink" Target="https://www.injuve.es/observatorio/demografia-e-informacion-general/encuesta-de-juventud-2023-ej-190" TargetMode="External"/><Relationship Id="rId42" Type="http://schemas.openxmlformats.org/officeDocument/2006/relationships/hyperlink" Target="https://www.injuve.es/observatorio/demografia-e-informacion-general/encuesta-de-juventud-2023-ej-190" TargetMode="External"/><Relationship Id="rId47" Type="http://schemas.openxmlformats.org/officeDocument/2006/relationships/hyperlink" Target="https://ine.es/dynt3/inebase/index.htm?padre=10904&amp;capsel=10904" TargetMode="External"/><Relationship Id="rId50" Type="http://schemas.openxmlformats.org/officeDocument/2006/relationships/hyperlink" Target="https://www.injuve.es/observatorio/cifras-jovenes" TargetMode="External"/><Relationship Id="rId55" Type="http://schemas.openxmlformats.org/officeDocument/2006/relationships/hyperlink" Target="https://ine.es/dynt3/inebase/index.htm?padre=10904&amp;capsel=10904" TargetMode="External"/><Relationship Id="rId7" Type="http://schemas.openxmlformats.org/officeDocument/2006/relationships/hyperlink" Target="https://www.centroreinasofia.org/publicacion/barometro-salud-2023/?_gl=1*nvqinu*_up*MQ..*_ga*ODY3NTc5MjcyLjE3NDM2NjE5OTA.*_ga_SD416ER8B9*MTc0MzY2MTk4OS4xLjEuMTc0MzY2MjAzMC4wLjAuMA..*_ga_X4M0H3RTWP*MTc0MzY2MTk4OS4xLjEuMTc0MzY2MjAzMC4wLjAuMA.." TargetMode="External"/><Relationship Id="rId2" Type="http://schemas.openxmlformats.org/officeDocument/2006/relationships/hyperlink" Target="https://www.educacionfpydeportes.gob.es/servicios-al-ciudadano/estadisticas/no-universitaria/alumnado/matriculado/2023-2024-rd.html" TargetMode="External"/><Relationship Id="rId16" Type="http://schemas.openxmlformats.org/officeDocument/2006/relationships/hyperlink" Target="https://www.ine.es/jaxiT3/Tabla.htm?t=56936&amp;L=0" TargetMode="External"/><Relationship Id="rId29" Type="http://schemas.openxmlformats.org/officeDocument/2006/relationships/hyperlink" Target="https://www.ine.es/dynt3/inebase/index.htm?padre=2043&amp;capsel=2044" TargetMode="External"/><Relationship Id="rId11" Type="http://schemas.openxmlformats.org/officeDocument/2006/relationships/hyperlink" Target="https://www.ine.es/jaxiT3/Tabla.htm?t=28189&amp;L=0" TargetMode="External"/><Relationship Id="rId24" Type="http://schemas.openxmlformats.org/officeDocument/2006/relationships/hyperlink" Target="https://www.injuve.es/observatorio/demografia-e-informacion-general/encuesta-de-juventud-2023-ej-190" TargetMode="External"/><Relationship Id="rId32" Type="http://schemas.openxmlformats.org/officeDocument/2006/relationships/hyperlink" Target="https://www.injuve.es/observatorio/demografia-e-informacion-general/encuesta-de-juventud-2023-ej-190" TargetMode="External"/><Relationship Id="rId37" Type="http://schemas.openxmlformats.org/officeDocument/2006/relationships/hyperlink" Target="https://www.injuve.es/observatorio/demografia-e-informacion-general/encuesta-de-juventud-2023-ej-190" TargetMode="External"/><Relationship Id="rId40" Type="http://schemas.openxmlformats.org/officeDocument/2006/relationships/hyperlink" Target="https://www.injuve.es/observatorio/demografia-e-informacion-general/encuesta-de-juventud-2023-ej-190" TargetMode="External"/><Relationship Id="rId45" Type="http://schemas.openxmlformats.org/officeDocument/2006/relationships/hyperlink" Target="https://ine.es/dynt3/inebase/index.htm?padre=10904&amp;capsel=10904" TargetMode="External"/><Relationship Id="rId53" Type="http://schemas.openxmlformats.org/officeDocument/2006/relationships/hyperlink" Target="https://ine.es/dynt3/inebase/index.htm?padre=10904&amp;capsel=10904" TargetMode="External"/><Relationship Id="rId5" Type="http://schemas.openxmlformats.org/officeDocument/2006/relationships/hyperlink" Target="https://www.cje.org/investigacion/" TargetMode="External"/><Relationship Id="rId19" Type="http://schemas.openxmlformats.org/officeDocument/2006/relationships/hyperlink" Target="https://www.ine.es/jaxiT3/Tabla.htm?t=56936&amp;L=0" TargetMode="External"/><Relationship Id="rId4" Type="http://schemas.openxmlformats.org/officeDocument/2006/relationships/hyperlink" Target="https://estadisticas.educacion.gob.es/EducaJaxiPx/Tabla.htm?path=/no-universitaria/alumnado/apoyo/2022-2023/acnee/l0/&amp;file=acnee_01.px&amp;L=0" TargetMode="External"/><Relationship Id="rId9" Type="http://schemas.openxmlformats.org/officeDocument/2006/relationships/hyperlink" Target="https://pnsd.sanidad.gob.es/profesionales/sistemasInformacion/sistemaInformacion/pdf/2024_Informe_EDADES.pdf" TargetMode="External"/><Relationship Id="rId14" Type="http://schemas.openxmlformats.org/officeDocument/2006/relationships/hyperlink" Target="https://www.miteco.gob.es/es/ministerio/planes-estrategias/igualdad-de-genero/mujeres-transicion-ecologica.html" TargetMode="External"/><Relationship Id="rId22" Type="http://schemas.openxmlformats.org/officeDocument/2006/relationships/hyperlink" Target="https://www.injuve.es/observatorio/cifras-jovenes" TargetMode="External"/><Relationship Id="rId27" Type="http://schemas.openxmlformats.org/officeDocument/2006/relationships/hyperlink" Target="https://www.cje.org/investigacion/" TargetMode="External"/><Relationship Id="rId30" Type="http://schemas.openxmlformats.org/officeDocument/2006/relationships/hyperlink" Target="https://www.injuve.es/observatorio/demografia-e-informacion-general/encuesta-de-juventud-2023-ej-190" TargetMode="External"/><Relationship Id="rId35" Type="http://schemas.openxmlformats.org/officeDocument/2006/relationships/hyperlink" Target="https://www.injuve.es/observatorio/demografia-e-informacion-general/encuesta-de-juventud-2023-ej-190" TargetMode="External"/><Relationship Id="rId43" Type="http://schemas.openxmlformats.org/officeDocument/2006/relationships/hyperlink" Target="https://www.injuve.es/observatorio/demografia-e-informacion-general/encuesta-de-juventud-2023-ej-190" TargetMode="External"/><Relationship Id="rId48" Type="http://schemas.openxmlformats.org/officeDocument/2006/relationships/hyperlink" Target="https://www.injuve.es/observatorio/cifras-jovenes" TargetMode="External"/><Relationship Id="rId56" Type="http://schemas.openxmlformats.org/officeDocument/2006/relationships/hyperlink" Target="https://back.cermi.es/catalog/document/file/59cs1-juventud-con-discapacidad-en-espana-2024---inclusion-y-diversidad-39---accesible-1.pdf" TargetMode="External"/><Relationship Id="rId8" Type="http://schemas.openxmlformats.org/officeDocument/2006/relationships/hyperlink" Target="https://www.centroreinasofia.org/publicacion/barometro-salud-2023/?_gl=1*nvqinu*_up*MQ..*_ga*ODY3NTc5MjcyLjE3NDM2NjE5OTA.*_ga_SD416ER8B9*MTc0MzY2MTk4OS4xLjEuMTc0MzY2MjAzMC4wLjAuMA..*_ga_X4M0H3RTWP*MTc0MzY2MTk4OS4xLjEuMTc0MzY2MjAzMC4wLjAuMA.." TargetMode="External"/><Relationship Id="rId51" Type="http://schemas.openxmlformats.org/officeDocument/2006/relationships/hyperlink" Target="https://ine.es/dynt3/inebase/index.htm?padre=10904&amp;capsel=10904" TargetMode="External"/><Relationship Id="rId3" Type="http://schemas.openxmlformats.org/officeDocument/2006/relationships/hyperlink" Target="https://www.ciencia.gob.es/Ministerio/Estadisticas/SIIU/Estudiantes.html" TargetMode="External"/><Relationship Id="rId12" Type="http://schemas.openxmlformats.org/officeDocument/2006/relationships/hyperlink" Target="https://www.ine.es/jaxi/Tabla.htm?tpx=72447&amp;L=0" TargetMode="External"/><Relationship Id="rId17" Type="http://schemas.openxmlformats.org/officeDocument/2006/relationships/hyperlink" Target="https://www.ine.es/jaxiT3/Tabla.htm?t=56936&amp;L=0" TargetMode="External"/><Relationship Id="rId25" Type="http://schemas.openxmlformats.org/officeDocument/2006/relationships/hyperlink" Target="https://www.injuve.es/observatorio/demografia-e-informacion-general/encuesta-de-juventud-2023-ej-190" TargetMode="External"/><Relationship Id="rId33" Type="http://schemas.openxmlformats.org/officeDocument/2006/relationships/hyperlink" Target="https://www.injuve.es/observatorio/demografia-e-informacion-general/encuesta-de-juventud-2023-ej-190" TargetMode="External"/><Relationship Id="rId38" Type="http://schemas.openxmlformats.org/officeDocument/2006/relationships/hyperlink" Target="https://www.injuve.es/observatorio/demografia-e-informacion-general/encuesta-de-juventud-2023-ej-190" TargetMode="External"/><Relationship Id="rId46" Type="http://schemas.openxmlformats.org/officeDocument/2006/relationships/hyperlink" Target="https://ine.es/dynt3/inebase/index.htm?padre=10904&amp;capsel=10904" TargetMode="External"/><Relationship Id="rId20" Type="http://schemas.openxmlformats.org/officeDocument/2006/relationships/hyperlink" Target="https://estadisticas.educacion.gob.es/EducaDynPx/educabase/index.htm?type=pcaxis&amp;path=/laborales/epa/aban&amp;file=pcaxis&amp;l=s0" TargetMode="External"/><Relationship Id="rId41" Type="http://schemas.openxmlformats.org/officeDocument/2006/relationships/hyperlink" Target="https://www.injuve.es/observatorio/demografia-e-informacion-general/encuesta-de-juventud-2023-ej-190" TargetMode="External"/><Relationship Id="rId54" Type="http://schemas.openxmlformats.org/officeDocument/2006/relationships/hyperlink" Target="https://www.injuve.es/observatorio/cifras-jovenes" TargetMode="External"/><Relationship Id="rId1" Type="http://schemas.openxmlformats.org/officeDocument/2006/relationships/hyperlink" Target="https://ine.es/jaxiT3/Tabla.htm?t=60254" TargetMode="External"/><Relationship Id="rId6" Type="http://schemas.openxmlformats.org/officeDocument/2006/relationships/hyperlink" Target="https://www.ine.es/dynt3/inebase/index.htm?padre=2043&amp;capsel=2044" TargetMode="External"/><Relationship Id="rId15" Type="http://schemas.openxmlformats.org/officeDocument/2006/relationships/hyperlink" Target="https://www.cis.es/es/detalle-ficha-estudio?origen=estudio&amp;codEstudio=3420" TargetMode="External"/><Relationship Id="rId23" Type="http://schemas.openxmlformats.org/officeDocument/2006/relationships/hyperlink" Target="https://www.seg-social.es/wps/portal/wss/internet/EstadisticasPresupuestosEstudios/Estadisticas/EST8/EST10/EST305/EST306" TargetMode="External"/><Relationship Id="rId28" Type="http://schemas.openxmlformats.org/officeDocument/2006/relationships/hyperlink" Target="https://www.cje.org/investigacion/" TargetMode="External"/><Relationship Id="rId36" Type="http://schemas.openxmlformats.org/officeDocument/2006/relationships/hyperlink" Target="https://www.injuve.es/observatorio/demografia-e-informacion-general/encuesta-de-juventud-2023-ej-190" TargetMode="External"/><Relationship Id="rId49" Type="http://schemas.openxmlformats.org/officeDocument/2006/relationships/hyperlink" Target="https://ine.es/dynt3/inebase/index.htm?padre=10904&amp;capsel=10904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ine.es/jaxi/Tabla.htm?tpx=72123&amp;L=0" TargetMode="External"/><Relationship Id="rId31" Type="http://schemas.openxmlformats.org/officeDocument/2006/relationships/hyperlink" Target="https://www.injuve.es/observatorio/demografia-e-informacion-general/encuesta-de-juventud-2023-ej-190" TargetMode="External"/><Relationship Id="rId44" Type="http://schemas.openxmlformats.org/officeDocument/2006/relationships/hyperlink" Target="https://www.injuve.es/observatorio/demografia-e-informacion-general/encuesta-de-juventud-2023-ej-190" TargetMode="External"/><Relationship Id="rId52" Type="http://schemas.openxmlformats.org/officeDocument/2006/relationships/hyperlink" Target="https://www.injuve.es/observatorio/cifras-jove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0D6C-4700-407B-B75B-7514BAF86074}">
  <dimension ref="A1:L153"/>
  <sheetViews>
    <sheetView showGridLines="0" tabSelected="1" topLeftCell="C1" workbookViewId="0">
      <pane ySplit="1" topLeftCell="A11" activePane="bottomLeft" state="frozen"/>
      <selection pane="bottomLeft" activeCell="F29" sqref="F29"/>
    </sheetView>
  </sheetViews>
  <sheetFormatPr baseColWidth="10" defaultColWidth="9.125" defaultRowHeight="15"/>
  <cols>
    <col min="1" max="1" width="54.875" style="48" customWidth="1"/>
    <col min="2" max="4" width="30.75" style="70" customWidth="1"/>
    <col min="5" max="5" width="33.75" style="69" customWidth="1"/>
    <col min="6" max="6" width="47" style="16" customWidth="1"/>
    <col min="7" max="7" width="13.25" style="70" customWidth="1"/>
    <col min="8" max="8" width="105.625" style="70" customWidth="1"/>
    <col min="9" max="16384" width="9.125" style="48"/>
  </cols>
  <sheetData>
    <row r="1" spans="1:8">
      <c r="A1" s="47" t="s">
        <v>2</v>
      </c>
      <c r="B1" s="47" t="s">
        <v>3</v>
      </c>
      <c r="C1" s="47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>
      <c r="A2" s="49"/>
      <c r="B2" s="49"/>
      <c r="C2" s="49"/>
      <c r="D2" s="50"/>
      <c r="E2" s="51"/>
      <c r="F2" s="2"/>
      <c r="G2" s="50"/>
      <c r="H2" s="50"/>
    </row>
    <row r="3" spans="1:8" ht="21">
      <c r="A3" s="232" t="s">
        <v>10</v>
      </c>
      <c r="B3" s="232"/>
      <c r="C3" s="232"/>
      <c r="D3" s="232"/>
      <c r="E3" s="232"/>
      <c r="F3" s="232"/>
      <c r="G3" s="232"/>
      <c r="H3" s="232"/>
    </row>
    <row r="4" spans="1:8">
      <c r="A4" s="52" t="s">
        <v>11</v>
      </c>
      <c r="B4" s="53">
        <v>7871257</v>
      </c>
      <c r="C4" s="53">
        <v>4043167</v>
      </c>
      <c r="D4" s="53">
        <v>3828090</v>
      </c>
      <c r="E4" s="54" t="s">
        <v>12</v>
      </c>
      <c r="F4" s="3" t="s">
        <v>13</v>
      </c>
      <c r="G4" s="55">
        <v>2024</v>
      </c>
      <c r="H4" s="54"/>
    </row>
    <row r="5" spans="1:8">
      <c r="A5" s="56" t="s">
        <v>14</v>
      </c>
      <c r="B5" s="57">
        <v>2644868</v>
      </c>
      <c r="C5" s="57">
        <v>1365911</v>
      </c>
      <c r="D5" s="57">
        <v>1278957</v>
      </c>
      <c r="E5" s="54"/>
      <c r="F5" s="4"/>
      <c r="G5" s="55"/>
      <c r="H5" s="54"/>
    </row>
    <row r="6" spans="1:8">
      <c r="A6" s="56" t="s">
        <v>15</v>
      </c>
      <c r="B6" s="57">
        <v>2602761</v>
      </c>
      <c r="C6" s="57">
        <v>1339587</v>
      </c>
      <c r="D6" s="57">
        <v>1263174</v>
      </c>
      <c r="E6" s="54"/>
      <c r="F6" s="4"/>
      <c r="G6" s="55"/>
      <c r="H6" s="54"/>
    </row>
    <row r="7" spans="1:8">
      <c r="A7" s="58" t="s">
        <v>16</v>
      </c>
      <c r="B7" s="59">
        <v>2623628</v>
      </c>
      <c r="C7" s="59">
        <v>1337669</v>
      </c>
      <c r="D7" s="59">
        <v>1285959</v>
      </c>
      <c r="E7" s="60"/>
      <c r="F7" s="5"/>
      <c r="G7" s="61"/>
      <c r="H7" s="60"/>
    </row>
    <row r="8" spans="1:8">
      <c r="A8" s="62" t="s">
        <v>17</v>
      </c>
      <c r="B8" s="63">
        <v>0.16200000000000001</v>
      </c>
      <c r="C8" s="63">
        <v>0.17</v>
      </c>
      <c r="D8" s="63">
        <v>0.154</v>
      </c>
      <c r="E8" s="60" t="s">
        <v>12</v>
      </c>
      <c r="F8" s="6" t="s">
        <v>13</v>
      </c>
      <c r="G8" s="61">
        <v>2024</v>
      </c>
      <c r="H8" s="60" t="s">
        <v>18</v>
      </c>
    </row>
    <row r="9" spans="1:8">
      <c r="A9" s="64" t="s">
        <v>19</v>
      </c>
      <c r="B9" s="53">
        <v>1383569</v>
      </c>
      <c r="C9" s="53">
        <v>717919</v>
      </c>
      <c r="D9" s="53">
        <v>665650</v>
      </c>
      <c r="E9" s="54" t="s">
        <v>12</v>
      </c>
      <c r="F9" s="3" t="s">
        <v>13</v>
      </c>
      <c r="G9" s="55">
        <v>2024</v>
      </c>
      <c r="H9" s="54"/>
    </row>
    <row r="10" spans="1:8">
      <c r="A10" s="56" t="s">
        <v>14</v>
      </c>
      <c r="B10" s="57">
        <v>311306</v>
      </c>
      <c r="C10" s="57">
        <v>166521</v>
      </c>
      <c r="D10" s="57">
        <v>144785</v>
      </c>
      <c r="E10" s="54"/>
      <c r="F10" s="3"/>
      <c r="G10" s="55"/>
      <c r="H10" s="54"/>
    </row>
    <row r="11" spans="1:8">
      <c r="A11" s="56" t="s">
        <v>15</v>
      </c>
      <c r="B11" s="57">
        <v>451064</v>
      </c>
      <c r="C11" s="57">
        <v>237554</v>
      </c>
      <c r="D11" s="57">
        <v>213510</v>
      </c>
      <c r="E11" s="54"/>
      <c r="F11" s="3"/>
      <c r="G11" s="55"/>
      <c r="H11" s="54"/>
    </row>
    <row r="12" spans="1:8">
      <c r="A12" s="58" t="s">
        <v>16</v>
      </c>
      <c r="B12" s="59">
        <v>621199</v>
      </c>
      <c r="C12" s="59">
        <v>313844</v>
      </c>
      <c r="D12" s="59">
        <v>307355</v>
      </c>
      <c r="E12" s="60"/>
      <c r="F12" s="6"/>
      <c r="G12" s="61"/>
      <c r="H12" s="60"/>
    </row>
    <row r="13" spans="1:8">
      <c r="A13" s="62" t="s">
        <v>20</v>
      </c>
      <c r="B13" s="63">
        <v>0.21299999999999999</v>
      </c>
      <c r="C13" s="63">
        <v>0.221</v>
      </c>
      <c r="D13" s="63">
        <v>0.20499999999999999</v>
      </c>
      <c r="E13" s="60" t="s">
        <v>12</v>
      </c>
      <c r="F13" s="6" t="s">
        <v>13</v>
      </c>
      <c r="G13" s="61">
        <v>2024</v>
      </c>
      <c r="H13" s="60" t="s">
        <v>21</v>
      </c>
    </row>
    <row r="14" spans="1:8">
      <c r="A14" s="64" t="s">
        <v>22</v>
      </c>
      <c r="B14" s="65">
        <v>0.26200000000000001</v>
      </c>
      <c r="C14" s="65">
        <v>0.247</v>
      </c>
      <c r="D14" s="65" t="s">
        <v>23</v>
      </c>
      <c r="E14" s="54" t="s">
        <v>24</v>
      </c>
      <c r="F14" s="3" t="s">
        <v>25</v>
      </c>
      <c r="G14" s="55">
        <v>2024</v>
      </c>
      <c r="H14" s="66" t="s">
        <v>26</v>
      </c>
    </row>
    <row r="15" spans="1:8">
      <c r="A15" s="67"/>
      <c r="B15" s="68"/>
      <c r="C15" s="68"/>
      <c r="D15" s="68"/>
      <c r="F15" s="7"/>
      <c r="H15" s="69"/>
    </row>
    <row r="16" spans="1:8" ht="21">
      <c r="A16" s="233" t="s">
        <v>0</v>
      </c>
      <c r="B16" s="233"/>
      <c r="C16" s="233"/>
      <c r="D16" s="233"/>
      <c r="E16" s="233"/>
      <c r="F16" s="234"/>
      <c r="G16" s="233"/>
      <c r="H16" s="233"/>
    </row>
    <row r="17" spans="1:8">
      <c r="A17" s="71" t="s">
        <v>27</v>
      </c>
      <c r="B17" s="188">
        <v>3683093</v>
      </c>
      <c r="C17" s="188">
        <v>1794971</v>
      </c>
      <c r="D17" s="188">
        <v>1888122</v>
      </c>
      <c r="E17" s="72"/>
      <c r="F17" s="8"/>
      <c r="G17" s="82"/>
      <c r="H17" s="72"/>
    </row>
    <row r="18" spans="1:8">
      <c r="A18" s="73" t="s">
        <v>28</v>
      </c>
      <c r="B18" s="189">
        <v>2261759</v>
      </c>
      <c r="C18" s="189">
        <v>1186327</v>
      </c>
      <c r="D18" s="189">
        <v>1075432</v>
      </c>
      <c r="E18" s="74" t="s">
        <v>29</v>
      </c>
      <c r="F18" s="9" t="s">
        <v>30</v>
      </c>
      <c r="G18" s="189" t="s">
        <v>31</v>
      </c>
      <c r="H18" s="74"/>
    </row>
    <row r="19" spans="1:8" s="77" customFormat="1" ht="16.5" customHeight="1">
      <c r="A19" s="75" t="s">
        <v>32</v>
      </c>
      <c r="B19" s="190">
        <v>654971</v>
      </c>
      <c r="C19" s="189">
        <v>341492</v>
      </c>
      <c r="D19" s="189">
        <v>313479</v>
      </c>
      <c r="E19" s="74"/>
      <c r="F19" s="10"/>
      <c r="G19" s="190"/>
      <c r="H19" s="76"/>
    </row>
    <row r="20" spans="1:8">
      <c r="A20" s="78" t="s">
        <v>33</v>
      </c>
      <c r="B20" s="189">
        <v>685978</v>
      </c>
      <c r="C20" s="189">
        <v>317316</v>
      </c>
      <c r="D20" s="189">
        <v>368662</v>
      </c>
      <c r="E20" s="74"/>
      <c r="F20" s="11"/>
      <c r="G20" s="189"/>
      <c r="H20" s="74"/>
    </row>
    <row r="21" spans="1:8">
      <c r="A21" s="78" t="s">
        <v>34</v>
      </c>
      <c r="B21" s="189">
        <v>920810</v>
      </c>
      <c r="C21" s="189">
        <v>527519</v>
      </c>
      <c r="D21" s="189">
        <v>393291</v>
      </c>
      <c r="E21" s="74"/>
      <c r="F21" s="12"/>
      <c r="G21" s="189"/>
      <c r="H21" s="74"/>
    </row>
    <row r="22" spans="1:8">
      <c r="A22" s="79" t="s">
        <v>35</v>
      </c>
      <c r="B22" s="191">
        <v>1421334</v>
      </c>
      <c r="C22" s="206">
        <v>608644</v>
      </c>
      <c r="D22" s="206">
        <v>812690</v>
      </c>
      <c r="E22" s="80" t="s">
        <v>36</v>
      </c>
      <c r="F22" s="13" t="s">
        <v>37</v>
      </c>
      <c r="G22" s="206" t="s">
        <v>31</v>
      </c>
      <c r="H22" s="80" t="s">
        <v>38</v>
      </c>
    </row>
    <row r="23" spans="1:8">
      <c r="A23" s="81" t="s">
        <v>39</v>
      </c>
      <c r="B23" s="192">
        <v>0.1298</v>
      </c>
      <c r="C23" s="192">
        <v>0.1575</v>
      </c>
      <c r="D23" s="192">
        <v>0.1004</v>
      </c>
      <c r="E23" s="72" t="s">
        <v>29</v>
      </c>
      <c r="F23" s="14" t="s">
        <v>39</v>
      </c>
      <c r="G23" s="82">
        <v>2024</v>
      </c>
      <c r="H23" s="213" t="s">
        <v>40</v>
      </c>
    </row>
    <row r="24" spans="1:8">
      <c r="A24" s="83" t="s">
        <v>41</v>
      </c>
      <c r="B24" s="193">
        <v>0.104</v>
      </c>
      <c r="C24" s="193">
        <v>0.13200000000000001</v>
      </c>
      <c r="D24" s="193">
        <v>7.3999999999999996E-2</v>
      </c>
      <c r="E24" s="72"/>
      <c r="F24" s="226"/>
      <c r="G24" s="84"/>
      <c r="H24" s="213"/>
    </row>
    <row r="25" spans="1:8">
      <c r="A25" s="83" t="s">
        <v>42</v>
      </c>
      <c r="B25" s="193">
        <v>0.29599999999999999</v>
      </c>
      <c r="C25" s="193">
        <v>0.32100000000000001</v>
      </c>
      <c r="D25" s="193">
        <v>0.27</v>
      </c>
      <c r="E25" s="72"/>
      <c r="F25" s="226"/>
      <c r="G25" s="84"/>
      <c r="H25" s="213"/>
    </row>
    <row r="26" spans="1:8">
      <c r="A26" s="83" t="s">
        <v>43</v>
      </c>
      <c r="B26" s="193">
        <v>0.113</v>
      </c>
      <c r="C26" s="193">
        <v>0.13100000000000001</v>
      </c>
      <c r="D26" s="193">
        <v>9.2999999999999999E-2</v>
      </c>
      <c r="E26" s="72"/>
      <c r="F26" s="226"/>
      <c r="G26" s="84"/>
      <c r="H26" s="213"/>
    </row>
    <row r="27" spans="1:8">
      <c r="A27" s="83" t="s">
        <v>44</v>
      </c>
      <c r="B27" s="193">
        <v>0.151</v>
      </c>
      <c r="C27" s="193">
        <v>0.191</v>
      </c>
      <c r="D27" s="193">
        <v>0.107</v>
      </c>
      <c r="E27" s="72"/>
      <c r="F27" s="226"/>
      <c r="G27" s="84"/>
      <c r="H27" s="213"/>
    </row>
    <row r="28" spans="1:8">
      <c r="A28" s="85" t="s">
        <v>45</v>
      </c>
      <c r="B28" s="194">
        <v>0.14599999999999999</v>
      </c>
      <c r="C28" s="194">
        <v>0.17599999999999999</v>
      </c>
      <c r="D28" s="194">
        <v>0.11600000000000001</v>
      </c>
      <c r="E28" s="86"/>
      <c r="F28" s="227"/>
      <c r="G28" s="87"/>
      <c r="H28" s="214"/>
    </row>
    <row r="29" spans="1:8" ht="45">
      <c r="A29" s="88" t="s">
        <v>46</v>
      </c>
      <c r="B29" s="194">
        <v>3.5999999999999997E-2</v>
      </c>
      <c r="C29" s="194">
        <v>4.9000000000000002E-2</v>
      </c>
      <c r="D29" s="194">
        <v>2.3E-2</v>
      </c>
      <c r="E29" s="86" t="s">
        <v>29</v>
      </c>
      <c r="F29" s="15" t="s">
        <v>197</v>
      </c>
      <c r="G29" s="89" t="s">
        <v>47</v>
      </c>
      <c r="H29" s="90" t="s">
        <v>48</v>
      </c>
    </row>
    <row r="30" spans="1:8">
      <c r="A30" s="71" t="s">
        <v>49</v>
      </c>
      <c r="B30" s="82"/>
      <c r="C30" s="82"/>
      <c r="D30" s="82"/>
      <c r="E30" s="72" t="s">
        <v>50</v>
      </c>
      <c r="F30" s="9" t="s">
        <v>51</v>
      </c>
      <c r="G30" s="82">
        <v>2023</v>
      </c>
      <c r="H30" s="91"/>
    </row>
    <row r="31" spans="1:8">
      <c r="A31" s="73" t="s">
        <v>52</v>
      </c>
      <c r="B31" s="92">
        <v>0.73199999999999998</v>
      </c>
      <c r="C31" s="92">
        <v>0.73299999999999998</v>
      </c>
      <c r="D31" s="92">
        <v>0.72399999999999998</v>
      </c>
      <c r="E31" s="72"/>
      <c r="F31" s="8"/>
      <c r="G31" s="82"/>
      <c r="H31" s="82"/>
    </row>
    <row r="32" spans="1:8">
      <c r="A32" s="73" t="s">
        <v>53</v>
      </c>
      <c r="B32" s="92">
        <v>0.28999999999999998</v>
      </c>
      <c r="C32" s="92">
        <v>0.28399999999999997</v>
      </c>
      <c r="D32" s="92">
        <v>0.29699999999999999</v>
      </c>
      <c r="E32" s="72"/>
      <c r="F32" s="8"/>
      <c r="G32" s="82"/>
      <c r="H32" s="82"/>
    </row>
    <row r="33" spans="1:12" ht="24.75" customHeight="1">
      <c r="A33" s="93" t="s">
        <v>54</v>
      </c>
      <c r="B33" s="94">
        <v>0.14499999999999999</v>
      </c>
      <c r="C33" s="94">
        <v>0.13600000000000001</v>
      </c>
      <c r="D33" s="94">
        <v>0.155</v>
      </c>
      <c r="E33" s="245" t="s">
        <v>55</v>
      </c>
      <c r="F33" s="243" t="s">
        <v>56</v>
      </c>
      <c r="G33" s="247">
        <v>2024</v>
      </c>
      <c r="H33" s="228" t="s">
        <v>57</v>
      </c>
    </row>
    <row r="34" spans="1:12" ht="24.75" customHeight="1">
      <c r="A34" s="95" t="s">
        <v>58</v>
      </c>
      <c r="B34" s="92">
        <v>0.129</v>
      </c>
      <c r="C34" s="92">
        <v>0.128</v>
      </c>
      <c r="D34" s="92">
        <v>0.13</v>
      </c>
      <c r="E34" s="246"/>
      <c r="F34" s="244"/>
      <c r="G34" s="248"/>
      <c r="H34" s="229"/>
    </row>
    <row r="35" spans="1:12">
      <c r="A35" s="96"/>
    </row>
    <row r="36" spans="1:12" ht="21">
      <c r="A36" s="239" t="s">
        <v>1</v>
      </c>
      <c r="B36" s="239"/>
      <c r="C36" s="239"/>
      <c r="D36" s="239"/>
      <c r="E36" s="239"/>
      <c r="F36" s="240"/>
      <c r="G36" s="239"/>
      <c r="H36" s="239"/>
    </row>
    <row r="37" spans="1:12">
      <c r="A37" s="97" t="s">
        <v>59</v>
      </c>
      <c r="B37" s="98">
        <v>0.432</v>
      </c>
      <c r="C37" s="98">
        <v>0.45100000000000001</v>
      </c>
      <c r="D37" s="98">
        <v>0.41099999999999998</v>
      </c>
      <c r="E37" s="217" t="s">
        <v>60</v>
      </c>
      <c r="F37" s="210" t="s">
        <v>56</v>
      </c>
      <c r="G37" s="219">
        <v>2024</v>
      </c>
      <c r="H37" s="99" t="s">
        <v>61</v>
      </c>
    </row>
    <row r="38" spans="1:12">
      <c r="A38" s="100" t="s">
        <v>62</v>
      </c>
      <c r="B38" s="101">
        <v>9.0999999999999998E-2</v>
      </c>
      <c r="C38" s="101">
        <v>0.107</v>
      </c>
      <c r="D38" s="101">
        <v>7.3999999999999996E-2</v>
      </c>
      <c r="E38" s="217"/>
      <c r="F38" s="221"/>
      <c r="G38" s="219"/>
      <c r="H38" s="99" t="s">
        <v>63</v>
      </c>
    </row>
    <row r="39" spans="1:12">
      <c r="A39" s="100" t="s">
        <v>15</v>
      </c>
      <c r="B39" s="101">
        <v>0.42599999999999999</v>
      </c>
      <c r="C39" s="101">
        <v>0.45400000000000001</v>
      </c>
      <c r="D39" s="101">
        <v>0.39600000000000002</v>
      </c>
      <c r="E39" s="217"/>
      <c r="F39" s="221"/>
      <c r="G39" s="219"/>
      <c r="H39" s="99"/>
    </row>
    <row r="40" spans="1:12">
      <c r="A40" s="102" t="s">
        <v>16</v>
      </c>
      <c r="B40" s="103">
        <v>0.71099999999999997</v>
      </c>
      <c r="C40" s="103">
        <v>0.72799999999999998</v>
      </c>
      <c r="D40" s="103">
        <v>0.69299999999999995</v>
      </c>
      <c r="E40" s="218"/>
      <c r="F40" s="222"/>
      <c r="G40" s="220"/>
      <c r="H40" s="104"/>
      <c r="I40" s="70"/>
      <c r="J40" s="105"/>
      <c r="K40" s="50"/>
      <c r="L40" s="50"/>
    </row>
    <row r="41" spans="1:12" ht="15" customHeight="1">
      <c r="A41" s="97" t="s">
        <v>64</v>
      </c>
      <c r="B41" s="98">
        <v>0.20200000000000001</v>
      </c>
      <c r="C41" s="98">
        <v>0.2</v>
      </c>
      <c r="D41" s="98">
        <v>0.20499999999999999</v>
      </c>
      <c r="E41" s="217" t="s">
        <v>60</v>
      </c>
      <c r="F41" s="210" t="s">
        <v>56</v>
      </c>
      <c r="G41" s="219">
        <v>2024</v>
      </c>
      <c r="H41" s="99" t="s">
        <v>61</v>
      </c>
    </row>
    <row r="42" spans="1:12">
      <c r="A42" s="100" t="s">
        <v>62</v>
      </c>
      <c r="B42" s="101">
        <v>0.40699999999999997</v>
      </c>
      <c r="C42" s="101">
        <v>0.379</v>
      </c>
      <c r="D42" s="101">
        <v>0.44500000000000001</v>
      </c>
      <c r="E42" s="217"/>
      <c r="F42" s="221"/>
      <c r="G42" s="219"/>
      <c r="H42" s="99" t="s">
        <v>65</v>
      </c>
    </row>
    <row r="43" spans="1:12">
      <c r="A43" s="100" t="s">
        <v>15</v>
      </c>
      <c r="B43" s="101">
        <v>0.23400000000000001</v>
      </c>
      <c r="C43" s="101">
        <v>0.23300000000000001</v>
      </c>
      <c r="D43" s="101">
        <v>0.23499999999999999</v>
      </c>
      <c r="E43" s="217"/>
      <c r="F43" s="221"/>
      <c r="G43" s="219"/>
      <c r="H43" s="99"/>
    </row>
    <row r="44" spans="1:12">
      <c r="A44" s="102" t="s">
        <v>16</v>
      </c>
      <c r="B44" s="103">
        <v>0.152</v>
      </c>
      <c r="C44" s="103">
        <v>0.14799999999999999</v>
      </c>
      <c r="D44" s="103">
        <v>0.155</v>
      </c>
      <c r="E44" s="218"/>
      <c r="F44" s="222"/>
      <c r="G44" s="220"/>
      <c r="H44" s="106"/>
    </row>
    <row r="45" spans="1:12" ht="15" customHeight="1">
      <c r="A45" s="97" t="s">
        <v>66</v>
      </c>
      <c r="B45" s="98">
        <v>0.54100000000000004</v>
      </c>
      <c r="C45" s="98">
        <v>0.56399999999999995</v>
      </c>
      <c r="D45" s="98">
        <v>0.51700000000000002</v>
      </c>
      <c r="E45" s="217" t="s">
        <v>60</v>
      </c>
      <c r="F45" s="210" t="s">
        <v>56</v>
      </c>
      <c r="G45" s="219">
        <v>2024</v>
      </c>
      <c r="H45" s="99" t="s">
        <v>61</v>
      </c>
    </row>
    <row r="46" spans="1:12">
      <c r="A46" s="100" t="s">
        <v>62</v>
      </c>
      <c r="B46" s="101">
        <v>0.154</v>
      </c>
      <c r="C46" s="101">
        <v>0.17199999999999999</v>
      </c>
      <c r="D46" s="101">
        <v>0.13400000000000001</v>
      </c>
      <c r="E46" s="217"/>
      <c r="F46" s="221"/>
      <c r="G46" s="219"/>
      <c r="H46" s="99" t="s">
        <v>67</v>
      </c>
    </row>
    <row r="47" spans="1:12">
      <c r="A47" s="100" t="s">
        <v>15</v>
      </c>
      <c r="B47" s="101">
        <v>0.55600000000000005</v>
      </c>
      <c r="C47" s="101">
        <v>0.59099999999999997</v>
      </c>
      <c r="D47" s="101">
        <v>0.51800000000000002</v>
      </c>
      <c r="E47" s="217"/>
      <c r="F47" s="221"/>
      <c r="G47" s="219"/>
      <c r="H47" s="99"/>
    </row>
    <row r="48" spans="1:12">
      <c r="A48" s="102" t="s">
        <v>16</v>
      </c>
      <c r="B48" s="103">
        <v>0.83799999999999997</v>
      </c>
      <c r="C48" s="103">
        <v>0.85399999999999998</v>
      </c>
      <c r="D48" s="103">
        <v>0.82</v>
      </c>
      <c r="E48" s="218"/>
      <c r="F48" s="222"/>
      <c r="G48" s="220"/>
      <c r="H48" s="106"/>
    </row>
    <row r="49" spans="1:8" ht="15" customHeight="1">
      <c r="A49" s="97" t="s">
        <v>68</v>
      </c>
      <c r="B49" s="98">
        <v>0.34300000000000003</v>
      </c>
      <c r="C49" s="98">
        <v>0.31</v>
      </c>
      <c r="D49" s="98">
        <v>0.38100000000000001</v>
      </c>
      <c r="E49" s="217" t="s">
        <v>60</v>
      </c>
      <c r="F49" s="210" t="s">
        <v>56</v>
      </c>
      <c r="G49" s="219">
        <v>2024</v>
      </c>
      <c r="H49" s="99" t="s">
        <v>61</v>
      </c>
    </row>
    <row r="50" spans="1:8">
      <c r="A50" s="100" t="s">
        <v>62</v>
      </c>
      <c r="B50" s="101">
        <v>0.57099999999999995</v>
      </c>
      <c r="C50" s="101">
        <v>0.56499999999999995</v>
      </c>
      <c r="D50" s="101">
        <v>0.57999999999999996</v>
      </c>
      <c r="E50" s="217"/>
      <c r="F50" s="221"/>
      <c r="G50" s="219"/>
      <c r="H50" s="99" t="s">
        <v>69</v>
      </c>
    </row>
    <row r="51" spans="1:8">
      <c r="A51" s="100" t="s">
        <v>15</v>
      </c>
      <c r="B51" s="101">
        <v>0.41899999999999998</v>
      </c>
      <c r="C51" s="101">
        <v>0.38400000000000001</v>
      </c>
      <c r="D51" s="101">
        <v>0.46200000000000002</v>
      </c>
      <c r="E51" s="217"/>
      <c r="F51" s="221"/>
      <c r="G51" s="219"/>
      <c r="H51" s="99"/>
    </row>
    <row r="52" spans="1:8">
      <c r="A52" s="102" t="s">
        <v>16</v>
      </c>
      <c r="B52" s="103">
        <v>0.27300000000000002</v>
      </c>
      <c r="C52" s="103">
        <v>0.23200000000000001</v>
      </c>
      <c r="D52" s="103">
        <v>0.316</v>
      </c>
      <c r="E52" s="218"/>
      <c r="F52" s="222"/>
      <c r="G52" s="220"/>
      <c r="H52" s="106"/>
    </row>
    <row r="53" spans="1:8" ht="15" customHeight="1">
      <c r="A53" s="97" t="s">
        <v>70</v>
      </c>
      <c r="B53" s="107">
        <f>B54+B55+B56</f>
        <v>3280034</v>
      </c>
      <c r="C53" s="107">
        <f>C54+C55+C56</f>
        <v>1754092</v>
      </c>
      <c r="D53" s="107">
        <f>D54+D55+D56</f>
        <v>1525934</v>
      </c>
      <c r="E53" s="217" t="s">
        <v>71</v>
      </c>
      <c r="F53" s="211" t="s">
        <v>72</v>
      </c>
      <c r="G53" s="219">
        <v>2024</v>
      </c>
      <c r="H53" s="215"/>
    </row>
    <row r="54" spans="1:8">
      <c r="A54" s="100" t="s">
        <v>62</v>
      </c>
      <c r="B54" s="108">
        <v>206473</v>
      </c>
      <c r="C54" s="108">
        <v>117405</v>
      </c>
      <c r="D54" s="108">
        <v>89067</v>
      </c>
      <c r="E54" s="217"/>
      <c r="F54" s="211"/>
      <c r="G54" s="219"/>
      <c r="H54" s="215"/>
    </row>
    <row r="55" spans="1:8">
      <c r="A55" s="100" t="s">
        <v>15</v>
      </c>
      <c r="B55" s="108">
        <v>1212611</v>
      </c>
      <c r="C55" s="108">
        <v>649444</v>
      </c>
      <c r="D55" s="108">
        <v>563163</v>
      </c>
      <c r="E55" s="217"/>
      <c r="F55" s="17"/>
      <c r="G55" s="219"/>
      <c r="H55" s="215"/>
    </row>
    <row r="56" spans="1:8">
      <c r="A56" s="100" t="s">
        <v>16</v>
      </c>
      <c r="B56" s="108">
        <v>1860950</v>
      </c>
      <c r="C56" s="108">
        <v>987243</v>
      </c>
      <c r="D56" s="108">
        <v>873704</v>
      </c>
      <c r="E56" s="217"/>
      <c r="F56" s="17"/>
      <c r="G56" s="219"/>
      <c r="H56" s="215"/>
    </row>
    <row r="57" spans="1:8">
      <c r="A57" s="109" t="s">
        <v>73</v>
      </c>
      <c r="B57" s="107">
        <f>B58+B59+B60</f>
        <v>57538</v>
      </c>
      <c r="C57" s="107">
        <f>C58+C59+C60</f>
        <v>31079</v>
      </c>
      <c r="D57" s="107">
        <f>D58+D59+D60</f>
        <v>26459</v>
      </c>
      <c r="E57" s="217"/>
      <c r="F57" s="17"/>
      <c r="G57" s="219"/>
      <c r="H57" s="215"/>
    </row>
    <row r="58" spans="1:8">
      <c r="A58" s="110" t="s">
        <v>62</v>
      </c>
      <c r="B58" s="108">
        <v>6102</v>
      </c>
      <c r="C58" s="108">
        <v>4251</v>
      </c>
      <c r="D58" s="108">
        <v>1851</v>
      </c>
      <c r="E58" s="217"/>
      <c r="F58" s="17"/>
      <c r="G58" s="219"/>
      <c r="H58" s="215"/>
    </row>
    <row r="59" spans="1:8">
      <c r="A59" s="110" t="s">
        <v>15</v>
      </c>
      <c r="B59" s="108">
        <v>31698</v>
      </c>
      <c r="C59" s="108">
        <v>17295</v>
      </c>
      <c r="D59" s="108">
        <v>14403</v>
      </c>
      <c r="E59" s="217"/>
      <c r="F59" s="17"/>
      <c r="G59" s="219"/>
      <c r="H59" s="215"/>
    </row>
    <row r="60" spans="1:8">
      <c r="A60" s="111" t="s">
        <v>16</v>
      </c>
      <c r="B60" s="112">
        <v>19738</v>
      </c>
      <c r="C60" s="112">
        <v>9533</v>
      </c>
      <c r="D60" s="112">
        <v>10205</v>
      </c>
      <c r="E60" s="218"/>
      <c r="F60" s="18"/>
      <c r="G60" s="220"/>
      <c r="H60" s="216"/>
    </row>
    <row r="61" spans="1:8" ht="15" customHeight="1">
      <c r="A61" s="97" t="s">
        <v>74</v>
      </c>
      <c r="B61" s="107">
        <f>B62+B63+B64</f>
        <v>1956240</v>
      </c>
      <c r="C61" s="107">
        <f t="shared" ref="C61:D61" si="0">C62+C63+C64</f>
        <v>1085630</v>
      </c>
      <c r="D61" s="107">
        <f t="shared" si="0"/>
        <v>870500</v>
      </c>
      <c r="E61" s="217" t="s">
        <v>60</v>
      </c>
      <c r="F61" s="210" t="s">
        <v>56</v>
      </c>
      <c r="G61" s="219">
        <v>2024</v>
      </c>
      <c r="H61" s="113" t="s">
        <v>61</v>
      </c>
    </row>
    <row r="62" spans="1:8">
      <c r="A62" s="100" t="s">
        <v>62</v>
      </c>
      <c r="B62" s="195">
        <v>77830</v>
      </c>
      <c r="C62" s="195">
        <v>47430</v>
      </c>
      <c r="D62" s="195">
        <v>30350</v>
      </c>
      <c r="E62" s="217"/>
      <c r="F62" s="221"/>
      <c r="G62" s="219"/>
      <c r="H62" s="113"/>
    </row>
    <row r="63" spans="1:8">
      <c r="A63" s="100" t="s">
        <v>15</v>
      </c>
      <c r="B63" s="195">
        <v>614130</v>
      </c>
      <c r="C63" s="195">
        <v>353100</v>
      </c>
      <c r="D63" s="195">
        <v>261000</v>
      </c>
      <c r="E63" s="217"/>
      <c r="F63" s="221"/>
      <c r="G63" s="219"/>
      <c r="H63" s="113"/>
    </row>
    <row r="64" spans="1:8">
      <c r="A64" s="102" t="s">
        <v>16</v>
      </c>
      <c r="B64" s="104">
        <v>1264280</v>
      </c>
      <c r="C64" s="104">
        <v>685100</v>
      </c>
      <c r="D64" s="104">
        <v>579150</v>
      </c>
      <c r="E64" s="218"/>
      <c r="F64" s="222"/>
      <c r="G64" s="220"/>
      <c r="H64" s="114"/>
    </row>
    <row r="65" spans="1:8" ht="15" customHeight="1">
      <c r="A65" s="97" t="s">
        <v>75</v>
      </c>
      <c r="B65" s="115"/>
      <c r="C65" s="115"/>
      <c r="D65" s="115"/>
      <c r="E65" s="217" t="s">
        <v>76</v>
      </c>
      <c r="F65" s="210" t="s">
        <v>77</v>
      </c>
      <c r="G65" s="116">
        <v>2023</v>
      </c>
      <c r="H65" s="117" t="s">
        <v>78</v>
      </c>
    </row>
    <row r="66" spans="1:8">
      <c r="A66" s="100" t="s">
        <v>79</v>
      </c>
      <c r="B66" s="118">
        <v>11313.36</v>
      </c>
      <c r="C66" s="118">
        <v>12943.66</v>
      </c>
      <c r="D66" s="118" t="s">
        <v>80</v>
      </c>
      <c r="E66" s="217"/>
      <c r="F66" s="210"/>
      <c r="G66" s="116"/>
      <c r="H66" s="99"/>
    </row>
    <row r="67" spans="1:8">
      <c r="A67" s="100" t="s">
        <v>15</v>
      </c>
      <c r="B67" s="118">
        <v>15364.17</v>
      </c>
      <c r="C67" s="118">
        <v>16541.79</v>
      </c>
      <c r="D67" s="118">
        <v>13891.62</v>
      </c>
      <c r="E67" s="117"/>
      <c r="F67" s="210"/>
      <c r="G67" s="116"/>
      <c r="H67" s="113"/>
    </row>
    <row r="68" spans="1:8">
      <c r="A68" s="100" t="s">
        <v>16</v>
      </c>
      <c r="B68" s="118">
        <v>21039.119999999999</v>
      </c>
      <c r="C68" s="118">
        <v>21747.87</v>
      </c>
      <c r="D68" s="118">
        <v>20244.830000000002</v>
      </c>
      <c r="E68" s="117"/>
      <c r="F68" s="210"/>
      <c r="G68" s="116"/>
      <c r="H68" s="119"/>
    </row>
    <row r="69" spans="1:8">
      <c r="A69" s="96"/>
    </row>
    <row r="70" spans="1:8" ht="21">
      <c r="A70" s="224" t="s">
        <v>81</v>
      </c>
      <c r="B70" s="224"/>
      <c r="C70" s="224"/>
      <c r="D70" s="224"/>
      <c r="E70" s="224"/>
      <c r="F70" s="225"/>
      <c r="G70" s="224"/>
      <c r="H70" s="224"/>
    </row>
    <row r="71" spans="1:8">
      <c r="A71" s="120" t="s">
        <v>82</v>
      </c>
      <c r="B71" s="121">
        <v>0.53600000000000003</v>
      </c>
      <c r="C71" s="121">
        <v>0.59199999999999997</v>
      </c>
      <c r="D71" s="121">
        <v>0.48399999999999999</v>
      </c>
      <c r="E71" s="122" t="s">
        <v>83</v>
      </c>
      <c r="F71" s="19" t="s">
        <v>84</v>
      </c>
      <c r="G71" s="123">
        <v>2023</v>
      </c>
      <c r="H71" s="122"/>
    </row>
    <row r="72" spans="1:8">
      <c r="A72" s="120" t="s">
        <v>85</v>
      </c>
      <c r="B72" s="121">
        <v>0.69899999999999995</v>
      </c>
      <c r="C72" s="121">
        <v>0.79100000000000004</v>
      </c>
      <c r="D72" s="121">
        <v>0.60299999999999998</v>
      </c>
      <c r="E72" s="122" t="s">
        <v>86</v>
      </c>
      <c r="F72" s="20" t="s">
        <v>87</v>
      </c>
      <c r="G72" s="123">
        <v>2023</v>
      </c>
      <c r="H72" s="122" t="s">
        <v>88</v>
      </c>
    </row>
    <row r="73" spans="1:8" ht="30">
      <c r="A73" s="120" t="s">
        <v>89</v>
      </c>
      <c r="B73" s="124">
        <v>240836</v>
      </c>
      <c r="C73" s="124">
        <v>147682</v>
      </c>
      <c r="D73" s="124">
        <v>93154</v>
      </c>
      <c r="E73" s="125" t="s">
        <v>194</v>
      </c>
      <c r="F73" s="19" t="s">
        <v>195</v>
      </c>
      <c r="G73" s="123">
        <v>2022</v>
      </c>
      <c r="H73" s="126"/>
    </row>
    <row r="74" spans="1:8">
      <c r="A74" s="120" t="s">
        <v>90</v>
      </c>
      <c r="B74" s="121">
        <v>0.59299999999999997</v>
      </c>
      <c r="C74" s="121">
        <v>0.52100000000000002</v>
      </c>
      <c r="D74" s="121">
        <v>0.66600000000000004</v>
      </c>
      <c r="E74" s="122" t="s">
        <v>83</v>
      </c>
      <c r="F74" s="19" t="s">
        <v>84</v>
      </c>
      <c r="G74" s="123">
        <v>2023</v>
      </c>
      <c r="H74" s="122"/>
    </row>
    <row r="75" spans="1:8">
      <c r="A75" s="127" t="s">
        <v>91</v>
      </c>
      <c r="B75" s="128" t="s">
        <v>92</v>
      </c>
      <c r="C75" s="129"/>
      <c r="D75" s="129"/>
      <c r="E75" s="249" t="s">
        <v>93</v>
      </c>
      <c r="F75" s="21" t="s">
        <v>94</v>
      </c>
      <c r="G75" s="129">
        <v>2023</v>
      </c>
      <c r="H75" s="128"/>
    </row>
    <row r="76" spans="1:8">
      <c r="A76" s="130"/>
      <c r="B76" s="128" t="s">
        <v>95</v>
      </c>
      <c r="C76" s="129"/>
      <c r="D76" s="129"/>
      <c r="E76" s="249"/>
      <c r="F76" s="22"/>
      <c r="G76" s="129"/>
      <c r="H76" s="129"/>
    </row>
    <row r="77" spans="1:8">
      <c r="A77" s="131"/>
      <c r="B77" s="122" t="s">
        <v>96</v>
      </c>
      <c r="C77" s="123"/>
      <c r="D77" s="123"/>
      <c r="E77" s="122"/>
      <c r="F77" s="23"/>
      <c r="G77" s="123"/>
      <c r="H77" s="123"/>
    </row>
    <row r="78" spans="1:8">
      <c r="A78" s="120" t="s">
        <v>97</v>
      </c>
      <c r="B78" s="121">
        <v>0.311</v>
      </c>
      <c r="C78" s="121">
        <v>0.26500000000000001</v>
      </c>
      <c r="D78" s="121">
        <v>0.36</v>
      </c>
      <c r="E78" s="122" t="s">
        <v>50</v>
      </c>
      <c r="F78" s="24" t="s">
        <v>51</v>
      </c>
      <c r="G78" s="123">
        <v>2023</v>
      </c>
      <c r="H78" s="123"/>
    </row>
    <row r="79" spans="1:8">
      <c r="A79" s="120" t="s">
        <v>98</v>
      </c>
      <c r="B79" s="121">
        <v>0.80300000000000005</v>
      </c>
      <c r="C79" s="121">
        <v>0.86</v>
      </c>
      <c r="D79" s="121">
        <v>0.74099999999999999</v>
      </c>
      <c r="E79" s="122" t="s">
        <v>50</v>
      </c>
      <c r="F79" s="24" t="s">
        <v>51</v>
      </c>
      <c r="G79" s="123">
        <v>2023</v>
      </c>
      <c r="H79" s="123"/>
    </row>
    <row r="80" spans="1:8" ht="30">
      <c r="A80" s="132" t="s">
        <v>99</v>
      </c>
      <c r="B80" s="129"/>
      <c r="C80" s="129"/>
      <c r="D80" s="129"/>
      <c r="E80" s="223" t="s">
        <v>100</v>
      </c>
      <c r="F80" s="25" t="s">
        <v>101</v>
      </c>
      <c r="G80" s="129">
        <v>2024</v>
      </c>
      <c r="H80" s="128" t="s">
        <v>102</v>
      </c>
    </row>
    <row r="81" spans="1:8">
      <c r="A81" s="130" t="s">
        <v>103</v>
      </c>
      <c r="B81" s="133">
        <v>16.399999999999999</v>
      </c>
      <c r="C81" s="133">
        <v>15.9</v>
      </c>
      <c r="D81" s="133">
        <v>16.899999999999999</v>
      </c>
      <c r="E81" s="223"/>
      <c r="F81" s="22"/>
      <c r="G81" s="129"/>
      <c r="H81" s="129"/>
    </row>
    <row r="82" spans="1:8">
      <c r="A82" s="130" t="s">
        <v>104</v>
      </c>
      <c r="B82" s="133">
        <v>16.600000000000001</v>
      </c>
      <c r="C82" s="133">
        <v>16.399999999999999</v>
      </c>
      <c r="D82" s="133">
        <v>16.8</v>
      </c>
      <c r="E82" s="128"/>
      <c r="F82" s="22"/>
      <c r="G82" s="129"/>
      <c r="H82" s="129"/>
    </row>
    <row r="83" spans="1:8">
      <c r="A83" s="131" t="s">
        <v>105</v>
      </c>
      <c r="B83" s="134">
        <v>18.399999999999999</v>
      </c>
      <c r="C83" s="134">
        <v>18.100000000000001</v>
      </c>
      <c r="D83" s="135">
        <v>19</v>
      </c>
      <c r="E83" s="122"/>
      <c r="F83" s="23"/>
      <c r="G83" s="123"/>
      <c r="H83" s="123"/>
    </row>
    <row r="84" spans="1:8">
      <c r="A84" s="127" t="s">
        <v>106</v>
      </c>
      <c r="B84" s="129"/>
      <c r="C84" s="129"/>
      <c r="D84" s="129"/>
      <c r="E84" s="128" t="s">
        <v>107</v>
      </c>
      <c r="F84" s="26" t="s">
        <v>108</v>
      </c>
      <c r="G84" s="129">
        <v>2024</v>
      </c>
      <c r="H84" s="128"/>
    </row>
    <row r="85" spans="1:8">
      <c r="A85" s="130" t="s">
        <v>109</v>
      </c>
      <c r="B85" s="129">
        <v>114</v>
      </c>
      <c r="C85" s="136">
        <v>0.63200000000000001</v>
      </c>
      <c r="D85" s="136">
        <v>0.36799999999999999</v>
      </c>
      <c r="E85" s="128"/>
      <c r="F85" s="22"/>
      <c r="G85" s="129"/>
      <c r="H85" s="129"/>
    </row>
    <row r="86" spans="1:8">
      <c r="A86" s="130" t="s">
        <v>110</v>
      </c>
      <c r="B86" s="129">
        <v>88</v>
      </c>
      <c r="C86" s="136">
        <v>0.77300000000000002</v>
      </c>
      <c r="D86" s="136">
        <v>0.22700000000000001</v>
      </c>
      <c r="E86" s="128"/>
      <c r="F86" s="22"/>
      <c r="G86" s="129"/>
      <c r="H86" s="129"/>
    </row>
    <row r="87" spans="1:8">
      <c r="A87" s="130" t="s">
        <v>111</v>
      </c>
      <c r="B87" s="129">
        <v>74</v>
      </c>
      <c r="C87" s="136">
        <v>0.63500000000000001</v>
      </c>
      <c r="D87" s="136">
        <v>0.36499999999999999</v>
      </c>
      <c r="E87" s="128"/>
      <c r="F87" s="22"/>
      <c r="G87" s="129"/>
      <c r="H87" s="129"/>
    </row>
    <row r="89" spans="1:8" ht="21">
      <c r="A89" s="241" t="s">
        <v>112</v>
      </c>
      <c r="B89" s="241"/>
      <c r="C89" s="241"/>
      <c r="D89" s="241"/>
      <c r="E89" s="241"/>
      <c r="F89" s="242"/>
      <c r="G89" s="241"/>
      <c r="H89" s="241"/>
    </row>
    <row r="90" spans="1:8">
      <c r="A90" s="137" t="s">
        <v>113</v>
      </c>
      <c r="B90" s="196">
        <f>(14.8%+15.2%)/2</f>
        <v>0.15000000000000002</v>
      </c>
      <c r="C90" s="147">
        <f>(12.6%+12.7%)/2</f>
        <v>0.1265</v>
      </c>
      <c r="D90" s="147">
        <f>(17.1%+17.7%)/2</f>
        <v>0.17399999999999999</v>
      </c>
      <c r="E90" s="138" t="s">
        <v>114</v>
      </c>
      <c r="F90" s="27" t="s">
        <v>115</v>
      </c>
      <c r="G90" s="198">
        <v>2024</v>
      </c>
      <c r="H90" s="138" t="s">
        <v>116</v>
      </c>
    </row>
    <row r="91" spans="1:8">
      <c r="A91" s="139" t="s">
        <v>117</v>
      </c>
      <c r="B91" s="143"/>
      <c r="C91" s="143"/>
      <c r="D91" s="143"/>
      <c r="E91" s="140" t="s">
        <v>114</v>
      </c>
      <c r="F91" s="28" t="s">
        <v>115</v>
      </c>
      <c r="G91" s="207">
        <v>2024</v>
      </c>
      <c r="H91" s="140" t="s">
        <v>116</v>
      </c>
    </row>
    <row r="92" spans="1:8">
      <c r="A92" s="141" t="s">
        <v>118</v>
      </c>
      <c r="B92" s="197">
        <f>(55.8%+57.9%)/2</f>
        <v>0.56850000000000001</v>
      </c>
      <c r="C92" s="197">
        <f>(56.5%+56.1%)/2</f>
        <v>0.56299999999999994</v>
      </c>
      <c r="D92" s="197">
        <f>(55.4%+59.3%)/2</f>
        <v>0.5734999999999999</v>
      </c>
      <c r="E92" s="142"/>
      <c r="F92" s="29"/>
      <c r="G92" s="143"/>
      <c r="H92" s="143"/>
    </row>
    <row r="93" spans="1:8">
      <c r="A93" s="141" t="s">
        <v>119</v>
      </c>
      <c r="B93" s="197">
        <f>(33.4%+31.2%)/2</f>
        <v>0.32299999999999995</v>
      </c>
      <c r="C93" s="197">
        <f>(31.7%+32.1%)/2</f>
        <v>0.31900000000000001</v>
      </c>
      <c r="D93" s="197">
        <f>(34.6%+30.7%)/2</f>
        <v>0.32650000000000001</v>
      </c>
      <c r="E93" s="142"/>
      <c r="F93" s="29"/>
      <c r="G93" s="143"/>
      <c r="H93" s="143"/>
    </row>
    <row r="94" spans="1:8">
      <c r="A94" s="144" t="s">
        <v>120</v>
      </c>
      <c r="B94" s="147">
        <f>(10.8%+10.8%)/2</f>
        <v>0.10800000000000001</v>
      </c>
      <c r="C94" s="147">
        <f>(11.8%+11.9%)/2</f>
        <v>0.11850000000000001</v>
      </c>
      <c r="D94" s="147">
        <f>(10%+10%)/2</f>
        <v>0.1</v>
      </c>
      <c r="E94" s="145"/>
      <c r="F94" s="30"/>
      <c r="G94" s="146"/>
      <c r="H94" s="146"/>
    </row>
    <row r="95" spans="1:8">
      <c r="A95" s="137" t="s">
        <v>121</v>
      </c>
      <c r="B95" s="147" t="s">
        <v>122</v>
      </c>
      <c r="C95" s="147"/>
      <c r="D95" s="147"/>
      <c r="E95" s="138" t="s">
        <v>114</v>
      </c>
      <c r="F95" s="27" t="s">
        <v>115</v>
      </c>
      <c r="G95" s="198">
        <v>2024</v>
      </c>
      <c r="H95" s="138" t="s">
        <v>116</v>
      </c>
    </row>
    <row r="96" spans="1:8">
      <c r="A96" s="137" t="s">
        <v>123</v>
      </c>
      <c r="B96" s="147">
        <f>(102.3%+92.3%)/2</f>
        <v>0.97299999999999986</v>
      </c>
      <c r="C96" s="147">
        <f>(97.7%+88.6%)/2</f>
        <v>0.93149999999999999</v>
      </c>
      <c r="D96" s="147">
        <f>(110.1%+102.1%)/2</f>
        <v>1.0609999999999999</v>
      </c>
      <c r="E96" s="138" t="s">
        <v>114</v>
      </c>
      <c r="F96" s="27" t="s">
        <v>115</v>
      </c>
      <c r="G96" s="198">
        <v>2024</v>
      </c>
      <c r="H96" s="138" t="s">
        <v>116</v>
      </c>
    </row>
    <row r="97" spans="1:8">
      <c r="A97" s="137" t="s">
        <v>124</v>
      </c>
      <c r="B97" s="198"/>
      <c r="C97" s="198"/>
      <c r="D97" s="198">
        <v>31.5</v>
      </c>
      <c r="E97" s="138" t="s">
        <v>125</v>
      </c>
      <c r="F97" s="27" t="s">
        <v>126</v>
      </c>
      <c r="G97" s="198">
        <v>2023</v>
      </c>
      <c r="H97" s="138"/>
    </row>
    <row r="98" spans="1:8">
      <c r="A98" s="137" t="s">
        <v>127</v>
      </c>
      <c r="B98" s="146"/>
      <c r="C98" s="146"/>
      <c r="D98" s="198">
        <v>1.1200000000000001</v>
      </c>
      <c r="E98" s="138" t="s">
        <v>125</v>
      </c>
      <c r="F98" s="27" t="s">
        <v>126</v>
      </c>
      <c r="G98" s="198">
        <v>2023</v>
      </c>
      <c r="H98" s="138"/>
    </row>
    <row r="99" spans="1:8">
      <c r="A99" s="139" t="s">
        <v>128</v>
      </c>
      <c r="B99" s="143"/>
      <c r="C99" s="143"/>
      <c r="D99" s="143"/>
      <c r="E99" s="212" t="s">
        <v>129</v>
      </c>
      <c r="F99" s="31" t="s">
        <v>130</v>
      </c>
      <c r="G99" s="207">
        <v>2023</v>
      </c>
      <c r="H99" s="148"/>
    </row>
    <row r="100" spans="1:8">
      <c r="A100" s="141" t="s">
        <v>131</v>
      </c>
      <c r="B100" s="197">
        <v>0.36099999999999999</v>
      </c>
      <c r="C100" s="197">
        <v>0.316</v>
      </c>
      <c r="D100" s="197">
        <v>0.40799999999999997</v>
      </c>
      <c r="E100" s="212"/>
      <c r="F100" s="29"/>
      <c r="G100" s="143"/>
      <c r="H100" s="148"/>
    </row>
    <row r="101" spans="1:8">
      <c r="A101" s="141" t="s">
        <v>132</v>
      </c>
      <c r="B101" s="197">
        <v>0.13900000000000001</v>
      </c>
      <c r="C101" s="197">
        <v>0.106</v>
      </c>
      <c r="D101" s="197">
        <v>0.17299999999999999</v>
      </c>
      <c r="E101" s="139"/>
      <c r="F101" s="29"/>
      <c r="G101" s="143"/>
      <c r="H101" s="148"/>
    </row>
    <row r="102" spans="1:8">
      <c r="A102" s="96"/>
    </row>
    <row r="103" spans="1:8" ht="21">
      <c r="A103" s="237" t="s">
        <v>133</v>
      </c>
      <c r="B103" s="237"/>
      <c r="C103" s="237"/>
      <c r="D103" s="237"/>
      <c r="E103" s="237"/>
      <c r="F103" s="238"/>
      <c r="G103" s="237"/>
      <c r="H103" s="237"/>
    </row>
    <row r="104" spans="1:8">
      <c r="A104" s="149" t="s">
        <v>134</v>
      </c>
      <c r="B104" s="150" t="s">
        <v>135</v>
      </c>
      <c r="C104" s="150" t="s">
        <v>135</v>
      </c>
      <c r="D104" s="150" t="s">
        <v>135</v>
      </c>
      <c r="E104" s="150" t="s">
        <v>50</v>
      </c>
      <c r="F104" s="32" t="s">
        <v>51</v>
      </c>
      <c r="G104" s="151">
        <v>2023</v>
      </c>
      <c r="H104" s="150"/>
    </row>
    <row r="105" spans="1:8">
      <c r="A105" s="149"/>
      <c r="B105" s="150" t="s">
        <v>136</v>
      </c>
      <c r="C105" s="150" t="s">
        <v>137</v>
      </c>
      <c r="D105" s="150" t="s">
        <v>138</v>
      </c>
      <c r="E105" s="150"/>
      <c r="F105" s="33"/>
      <c r="G105" s="151"/>
      <c r="H105" s="151"/>
    </row>
    <row r="106" spans="1:8">
      <c r="A106" s="149"/>
      <c r="B106" s="150" t="s">
        <v>138</v>
      </c>
      <c r="C106" s="150"/>
      <c r="D106" s="150" t="s">
        <v>139</v>
      </c>
      <c r="E106" s="150"/>
      <c r="F106" s="33"/>
      <c r="G106" s="151"/>
      <c r="H106" s="151"/>
    </row>
    <row r="107" spans="1:8">
      <c r="A107" s="149"/>
      <c r="B107" s="150" t="s">
        <v>137</v>
      </c>
      <c r="C107" s="150"/>
      <c r="D107" s="150" t="s">
        <v>136</v>
      </c>
      <c r="E107" s="150"/>
      <c r="F107" s="33"/>
      <c r="G107" s="151"/>
      <c r="H107" s="151"/>
    </row>
    <row r="108" spans="1:8">
      <c r="A108" s="149"/>
      <c r="B108" s="150" t="s">
        <v>139</v>
      </c>
      <c r="C108" s="150"/>
      <c r="D108" s="150" t="s">
        <v>137</v>
      </c>
      <c r="E108" s="150"/>
      <c r="F108" s="33"/>
      <c r="G108" s="151"/>
      <c r="H108" s="151"/>
    </row>
    <row r="109" spans="1:8">
      <c r="A109" s="152"/>
      <c r="B109" s="153"/>
      <c r="C109" s="153"/>
      <c r="D109" s="153" t="s">
        <v>140</v>
      </c>
      <c r="E109" s="153"/>
      <c r="F109" s="34"/>
      <c r="G109" s="154"/>
      <c r="H109" s="154"/>
    </row>
    <row r="110" spans="1:8">
      <c r="A110" s="152" t="s">
        <v>141</v>
      </c>
      <c r="B110" s="155">
        <v>0.80700000000000005</v>
      </c>
      <c r="C110" s="155">
        <v>0.76300000000000001</v>
      </c>
      <c r="D110" s="155">
        <v>0.85199999999999998</v>
      </c>
      <c r="E110" s="153" t="s">
        <v>142</v>
      </c>
      <c r="F110" s="35" t="s">
        <v>143</v>
      </c>
      <c r="G110" s="154">
        <v>2023</v>
      </c>
      <c r="H110" s="153"/>
    </row>
    <row r="111" spans="1:8">
      <c r="A111" s="152" t="s">
        <v>144</v>
      </c>
      <c r="B111" s="156">
        <v>4.93</v>
      </c>
      <c r="C111" s="156">
        <v>5.16</v>
      </c>
      <c r="D111" s="156">
        <v>4.6900000000000004</v>
      </c>
      <c r="E111" s="153" t="s">
        <v>50</v>
      </c>
      <c r="F111" s="36" t="s">
        <v>51</v>
      </c>
      <c r="G111" s="154">
        <v>2023</v>
      </c>
      <c r="H111" s="153"/>
    </row>
    <row r="112" spans="1:8">
      <c r="A112" s="152" t="s">
        <v>145</v>
      </c>
      <c r="B112" s="155">
        <v>0.378</v>
      </c>
      <c r="C112" s="155">
        <v>0.35</v>
      </c>
      <c r="D112" s="155">
        <v>0.40699999999999997</v>
      </c>
      <c r="E112" s="153" t="s">
        <v>50</v>
      </c>
      <c r="F112" s="36" t="s">
        <v>51</v>
      </c>
      <c r="G112" s="154">
        <v>2023</v>
      </c>
      <c r="H112" s="153"/>
    </row>
    <row r="113" spans="1:8">
      <c r="A113" s="149" t="s">
        <v>146</v>
      </c>
      <c r="B113" s="151"/>
      <c r="C113" s="151"/>
      <c r="D113" s="151"/>
      <c r="E113" s="150" t="s">
        <v>50</v>
      </c>
      <c r="F113" s="32" t="s">
        <v>51</v>
      </c>
      <c r="G113" s="151">
        <v>2023</v>
      </c>
      <c r="H113" s="150"/>
    </row>
    <row r="114" spans="1:8">
      <c r="A114" s="157" t="s">
        <v>147</v>
      </c>
      <c r="B114" s="158">
        <v>0.53</v>
      </c>
      <c r="C114" s="158">
        <v>0.63200000000000001</v>
      </c>
      <c r="D114" s="158">
        <v>0.42199999999999999</v>
      </c>
      <c r="E114" s="150"/>
      <c r="F114" s="33"/>
      <c r="G114" s="151"/>
      <c r="H114" s="151"/>
    </row>
    <row r="115" spans="1:8">
      <c r="A115" s="157" t="s">
        <v>148</v>
      </c>
      <c r="B115" s="158">
        <v>0.29299999999999998</v>
      </c>
      <c r="C115" s="158">
        <v>0.248</v>
      </c>
      <c r="D115" s="158">
        <v>0.33900000000000002</v>
      </c>
      <c r="E115" s="150"/>
      <c r="F115" s="33"/>
      <c r="G115" s="151"/>
      <c r="H115" s="151"/>
    </row>
    <row r="116" spans="1:8">
      <c r="A116" s="157" t="s">
        <v>149</v>
      </c>
      <c r="B116" s="158">
        <v>0.18099999999999999</v>
      </c>
      <c r="C116" s="158">
        <v>0.18099999999999999</v>
      </c>
      <c r="D116" s="158">
        <v>0.18099999999999999</v>
      </c>
      <c r="E116" s="150"/>
      <c r="F116" s="33"/>
      <c r="G116" s="151"/>
      <c r="H116" s="151"/>
    </row>
    <row r="117" spans="1:8">
      <c r="A117" s="157" t="s">
        <v>150</v>
      </c>
      <c r="B117" s="158">
        <v>0.16900000000000001</v>
      </c>
      <c r="C117" s="158">
        <v>0.151</v>
      </c>
      <c r="D117" s="158">
        <v>0.188</v>
      </c>
      <c r="E117" s="150"/>
      <c r="F117" s="33"/>
      <c r="G117" s="151"/>
      <c r="H117" s="151"/>
    </row>
    <row r="118" spans="1:8">
      <c r="A118" s="96"/>
    </row>
    <row r="119" spans="1:8" ht="21">
      <c r="A119" s="235" t="s">
        <v>151</v>
      </c>
      <c r="B119" s="235"/>
      <c r="C119" s="235"/>
      <c r="D119" s="235"/>
      <c r="E119" s="235"/>
      <c r="F119" s="236"/>
      <c r="G119" s="235"/>
      <c r="H119" s="235"/>
    </row>
    <row r="120" spans="1:8">
      <c r="A120" s="159" t="s">
        <v>152</v>
      </c>
      <c r="B120" s="160"/>
      <c r="C120" s="160"/>
      <c r="D120" s="160"/>
      <c r="E120" s="161" t="s">
        <v>50</v>
      </c>
      <c r="F120" s="37" t="s">
        <v>51</v>
      </c>
      <c r="G120" s="160">
        <v>2023</v>
      </c>
      <c r="H120" s="161"/>
    </row>
    <row r="121" spans="1:8">
      <c r="A121" s="162" t="s">
        <v>153</v>
      </c>
      <c r="B121" s="163">
        <v>0.85099999999999998</v>
      </c>
      <c r="C121" s="163">
        <v>0.88200000000000001</v>
      </c>
      <c r="D121" s="163">
        <v>0.81899999999999995</v>
      </c>
      <c r="E121" s="161"/>
      <c r="F121" s="38"/>
      <c r="G121" s="160"/>
      <c r="H121" s="160"/>
    </row>
    <row r="122" spans="1:8">
      <c r="A122" s="162" t="s">
        <v>154</v>
      </c>
      <c r="B122" s="163">
        <v>5.0999999999999997E-2</v>
      </c>
      <c r="C122" s="163">
        <v>6.5000000000000002E-2</v>
      </c>
      <c r="D122" s="163">
        <v>3.5000000000000003E-2</v>
      </c>
      <c r="E122" s="161"/>
      <c r="F122" s="38"/>
      <c r="G122" s="160"/>
      <c r="H122" s="160"/>
    </row>
    <row r="123" spans="1:8">
      <c r="A123" s="162" t="s">
        <v>155</v>
      </c>
      <c r="B123" s="163">
        <v>8.8999999999999996E-2</v>
      </c>
      <c r="C123" s="163">
        <v>4.5999999999999999E-2</v>
      </c>
      <c r="D123" s="163">
        <v>0.13500000000000001</v>
      </c>
      <c r="E123" s="161"/>
      <c r="F123" s="38"/>
      <c r="G123" s="160"/>
      <c r="H123" s="160"/>
    </row>
    <row r="124" spans="1:8">
      <c r="A124" s="164" t="s">
        <v>156</v>
      </c>
      <c r="B124" s="165">
        <v>8.9999999999999993E-3</v>
      </c>
      <c r="C124" s="165">
        <v>7.0000000000000001E-3</v>
      </c>
      <c r="D124" s="165">
        <v>8.9999999999999993E-3</v>
      </c>
      <c r="E124" s="166"/>
      <c r="F124" s="39"/>
      <c r="G124" s="167"/>
      <c r="H124" s="167"/>
    </row>
    <row r="125" spans="1:8">
      <c r="A125" s="168" t="s">
        <v>157</v>
      </c>
      <c r="B125" s="167">
        <v>6.4</v>
      </c>
      <c r="C125" s="167">
        <v>5.5</v>
      </c>
      <c r="D125" s="167">
        <v>7.3</v>
      </c>
      <c r="E125" s="166" t="s">
        <v>50</v>
      </c>
      <c r="F125" s="40" t="s">
        <v>51</v>
      </c>
      <c r="G125" s="167">
        <v>2023</v>
      </c>
      <c r="H125" s="166"/>
    </row>
    <row r="126" spans="1:8">
      <c r="A126" s="159" t="s">
        <v>158</v>
      </c>
      <c r="B126" s="160"/>
      <c r="C126" s="160"/>
      <c r="D126" s="160"/>
      <c r="E126" s="161" t="s">
        <v>50</v>
      </c>
      <c r="F126" s="37" t="s">
        <v>51</v>
      </c>
      <c r="G126" s="160">
        <v>2023</v>
      </c>
      <c r="H126" s="161"/>
    </row>
    <row r="127" spans="1:8">
      <c r="A127" s="169" t="s">
        <v>159</v>
      </c>
      <c r="B127" s="163">
        <v>0.77</v>
      </c>
      <c r="C127" s="163">
        <v>0.755</v>
      </c>
      <c r="D127" s="163">
        <v>0.78500000000000003</v>
      </c>
      <c r="E127" s="161"/>
      <c r="F127" s="38"/>
      <c r="G127" s="160"/>
      <c r="H127" s="160"/>
    </row>
    <row r="128" spans="1:8" ht="30">
      <c r="A128" s="170" t="s">
        <v>160</v>
      </c>
      <c r="B128" s="165">
        <v>0.754</v>
      </c>
      <c r="C128" s="165">
        <v>0.72799999999999998</v>
      </c>
      <c r="D128" s="165">
        <v>0.78200000000000003</v>
      </c>
      <c r="E128" s="166"/>
      <c r="F128" s="39"/>
      <c r="G128" s="167"/>
      <c r="H128" s="167"/>
    </row>
    <row r="129" spans="1:8">
      <c r="A129" s="159" t="s">
        <v>161</v>
      </c>
      <c r="B129" s="160"/>
      <c r="C129" s="160"/>
      <c r="D129" s="160"/>
      <c r="E129" s="161" t="s">
        <v>50</v>
      </c>
      <c r="F129" s="37" t="s">
        <v>51</v>
      </c>
      <c r="G129" s="160">
        <v>2023</v>
      </c>
      <c r="H129" s="161"/>
    </row>
    <row r="130" spans="1:8">
      <c r="A130" s="162" t="s">
        <v>162</v>
      </c>
      <c r="B130" s="171">
        <v>7.23</v>
      </c>
      <c r="C130" s="171">
        <v>6.92</v>
      </c>
      <c r="D130" s="171">
        <v>7.56</v>
      </c>
      <c r="E130" s="161"/>
      <c r="F130" s="38"/>
      <c r="G130" s="160"/>
      <c r="H130" s="160"/>
    </row>
    <row r="131" spans="1:8">
      <c r="A131" s="159" t="s">
        <v>163</v>
      </c>
      <c r="B131" s="160"/>
      <c r="C131" s="160"/>
      <c r="D131" s="160"/>
      <c r="E131" s="161"/>
      <c r="F131" s="38"/>
      <c r="G131" s="160"/>
      <c r="H131" s="160"/>
    </row>
    <row r="132" spans="1:8" ht="30">
      <c r="A132" s="172" t="s">
        <v>164</v>
      </c>
      <c r="B132" s="163">
        <v>0.7</v>
      </c>
      <c r="C132" s="163">
        <v>0.67400000000000004</v>
      </c>
      <c r="D132" s="163">
        <v>0.72699999999999998</v>
      </c>
      <c r="E132" s="161"/>
      <c r="F132" s="38"/>
      <c r="G132" s="160"/>
      <c r="H132" s="160"/>
    </row>
    <row r="133" spans="1:8" ht="15" customHeight="1">
      <c r="A133" s="173" t="s">
        <v>165</v>
      </c>
      <c r="B133" s="163">
        <v>0.65300000000000002</v>
      </c>
      <c r="C133" s="163">
        <v>0.62</v>
      </c>
      <c r="D133" s="163">
        <v>0.68799999999999994</v>
      </c>
      <c r="E133" s="161"/>
      <c r="F133" s="38"/>
      <c r="G133" s="160"/>
      <c r="H133" s="160"/>
    </row>
    <row r="134" spans="1:8" ht="30">
      <c r="A134" s="172" t="s">
        <v>166</v>
      </c>
      <c r="B134" s="163">
        <v>0.60499999999999998</v>
      </c>
      <c r="C134" s="163">
        <v>0.61099999999999999</v>
      </c>
      <c r="D134" s="163">
        <v>0.59899999999999998</v>
      </c>
      <c r="E134" s="161"/>
      <c r="F134" s="38"/>
      <c r="G134" s="160"/>
      <c r="H134" s="160"/>
    </row>
    <row r="136" spans="1:8" ht="21">
      <c r="A136" s="230" t="s">
        <v>167</v>
      </c>
      <c r="B136" s="230"/>
      <c r="C136" s="230"/>
      <c r="D136" s="230"/>
      <c r="E136" s="230"/>
      <c r="F136" s="231"/>
      <c r="G136" s="230"/>
      <c r="H136" s="230"/>
    </row>
    <row r="137" spans="1:8">
      <c r="A137" s="174" t="s">
        <v>168</v>
      </c>
      <c r="B137" s="199">
        <v>25</v>
      </c>
      <c r="C137" s="199">
        <v>26.01</v>
      </c>
      <c r="D137" s="205">
        <v>23.9</v>
      </c>
      <c r="E137" s="175" t="s">
        <v>50</v>
      </c>
      <c r="F137" s="41" t="s">
        <v>51</v>
      </c>
      <c r="G137" s="205">
        <v>2023</v>
      </c>
      <c r="H137" s="175"/>
    </row>
    <row r="138" spans="1:8">
      <c r="A138" s="174" t="s">
        <v>169</v>
      </c>
      <c r="B138" s="200">
        <v>143.46</v>
      </c>
      <c r="C138" s="200">
        <v>155.41</v>
      </c>
      <c r="D138" s="200">
        <v>130.47999999999999</v>
      </c>
      <c r="E138" s="175" t="s">
        <v>50</v>
      </c>
      <c r="F138" s="41" t="s">
        <v>51</v>
      </c>
      <c r="G138" s="205">
        <v>2023</v>
      </c>
      <c r="H138" s="175"/>
    </row>
    <row r="139" spans="1:8">
      <c r="A139" s="176" t="s">
        <v>170</v>
      </c>
      <c r="B139" s="177" t="s">
        <v>171</v>
      </c>
      <c r="C139" s="177" t="s">
        <v>171</v>
      </c>
      <c r="D139" s="177" t="s">
        <v>171</v>
      </c>
      <c r="E139" s="178" t="s">
        <v>50</v>
      </c>
      <c r="F139" s="42" t="s">
        <v>51</v>
      </c>
      <c r="G139" s="201">
        <v>2023</v>
      </c>
      <c r="H139" s="178"/>
    </row>
    <row r="140" spans="1:8">
      <c r="A140" s="179"/>
      <c r="B140" s="177" t="s">
        <v>172</v>
      </c>
      <c r="C140" s="177" t="s">
        <v>172</v>
      </c>
      <c r="D140" s="177" t="s">
        <v>172</v>
      </c>
      <c r="E140" s="176"/>
      <c r="F140" s="43"/>
      <c r="G140" s="208"/>
      <c r="H140" s="176"/>
    </row>
    <row r="141" spans="1:8" ht="30">
      <c r="A141" s="180"/>
      <c r="B141" s="181" t="s">
        <v>173</v>
      </c>
      <c r="C141" s="181" t="s">
        <v>173</v>
      </c>
      <c r="D141" s="181" t="s">
        <v>173</v>
      </c>
      <c r="E141" s="174"/>
      <c r="F141" s="44"/>
      <c r="G141" s="209"/>
      <c r="H141" s="174"/>
    </row>
    <row r="142" spans="1:8">
      <c r="A142" s="174" t="s">
        <v>174</v>
      </c>
      <c r="B142" s="203">
        <v>0.90600000000000003</v>
      </c>
      <c r="C142" s="203">
        <v>0.9</v>
      </c>
      <c r="D142" s="203">
        <v>0.91100000000000003</v>
      </c>
      <c r="E142" s="175" t="s">
        <v>50</v>
      </c>
      <c r="F142" s="41" t="s">
        <v>51</v>
      </c>
      <c r="G142" s="205">
        <v>2023</v>
      </c>
      <c r="H142" s="175"/>
    </row>
    <row r="143" spans="1:8">
      <c r="A143" s="176" t="s">
        <v>175</v>
      </c>
      <c r="B143" s="177" t="s">
        <v>176</v>
      </c>
      <c r="C143" s="177" t="s">
        <v>176</v>
      </c>
      <c r="D143" s="177" t="s">
        <v>176</v>
      </c>
      <c r="E143" s="178" t="s">
        <v>50</v>
      </c>
      <c r="F143" s="42" t="s">
        <v>51</v>
      </c>
      <c r="G143" s="201">
        <v>2023</v>
      </c>
      <c r="H143" s="178"/>
    </row>
    <row r="144" spans="1:8" s="77" customFormat="1" ht="30">
      <c r="A144" s="182"/>
      <c r="B144" s="183" t="s">
        <v>177</v>
      </c>
      <c r="C144" s="183" t="s">
        <v>177</v>
      </c>
      <c r="D144" s="183" t="s">
        <v>178</v>
      </c>
      <c r="E144" s="184"/>
      <c r="F144" s="45"/>
      <c r="G144" s="204"/>
      <c r="H144" s="184"/>
    </row>
    <row r="145" spans="1:8" s="77" customFormat="1" ht="30">
      <c r="A145" s="185"/>
      <c r="B145" s="181" t="s">
        <v>179</v>
      </c>
      <c r="C145" s="181" t="s">
        <v>179</v>
      </c>
      <c r="D145" s="181" t="s">
        <v>180</v>
      </c>
      <c r="E145" s="186"/>
      <c r="F145" s="46"/>
      <c r="G145" s="202"/>
      <c r="H145" s="186"/>
    </row>
    <row r="146" spans="1:8">
      <c r="A146" s="176" t="s">
        <v>181</v>
      </c>
      <c r="B146" s="177" t="s">
        <v>182</v>
      </c>
      <c r="C146" s="177" t="s">
        <v>182</v>
      </c>
      <c r="D146" s="177" t="s">
        <v>183</v>
      </c>
      <c r="E146" s="178" t="s">
        <v>50</v>
      </c>
      <c r="F146" s="42" t="s">
        <v>51</v>
      </c>
      <c r="G146" s="201">
        <v>2023</v>
      </c>
      <c r="H146" s="178"/>
    </row>
    <row r="147" spans="1:8">
      <c r="A147" s="179"/>
      <c r="B147" s="177" t="s">
        <v>184</v>
      </c>
      <c r="C147" s="177" t="s">
        <v>184</v>
      </c>
      <c r="D147" s="177" t="s">
        <v>185</v>
      </c>
      <c r="E147" s="176"/>
      <c r="F147" s="43"/>
      <c r="G147" s="208"/>
      <c r="H147" s="176"/>
    </row>
    <row r="148" spans="1:8">
      <c r="A148" s="180"/>
      <c r="B148" s="187" t="s">
        <v>186</v>
      </c>
      <c r="C148" s="187" t="s">
        <v>187</v>
      </c>
      <c r="D148" s="187" t="s">
        <v>186</v>
      </c>
      <c r="E148" s="174"/>
      <c r="F148" s="44"/>
      <c r="G148" s="209"/>
      <c r="H148" s="174"/>
    </row>
    <row r="149" spans="1:8">
      <c r="A149" s="176" t="s">
        <v>188</v>
      </c>
      <c r="B149" s="177" t="s">
        <v>189</v>
      </c>
      <c r="C149" s="177" t="s">
        <v>189</v>
      </c>
      <c r="D149" s="177" t="s">
        <v>189</v>
      </c>
      <c r="E149" s="178" t="s">
        <v>50</v>
      </c>
      <c r="F149" s="42" t="s">
        <v>51</v>
      </c>
      <c r="G149" s="201">
        <v>2023</v>
      </c>
      <c r="H149" s="178"/>
    </row>
    <row r="150" spans="1:8">
      <c r="A150" s="179"/>
      <c r="B150" s="177" t="s">
        <v>190</v>
      </c>
      <c r="C150" s="177" t="s">
        <v>190</v>
      </c>
      <c r="D150" s="177" t="s">
        <v>191</v>
      </c>
      <c r="E150" s="176"/>
      <c r="F150" s="43"/>
      <c r="G150" s="208"/>
      <c r="H150" s="176"/>
    </row>
    <row r="151" spans="1:8">
      <c r="A151" s="179"/>
      <c r="B151" s="177" t="s">
        <v>192</v>
      </c>
      <c r="C151" s="177" t="s">
        <v>192</v>
      </c>
      <c r="D151" s="177" t="s">
        <v>193</v>
      </c>
      <c r="E151" s="176"/>
      <c r="F151" s="43"/>
      <c r="G151" s="208"/>
      <c r="H151" s="176"/>
    </row>
    <row r="153" spans="1:8">
      <c r="A153" s="48" t="s">
        <v>196</v>
      </c>
    </row>
  </sheetData>
  <mergeCells count="40">
    <mergeCell ref="F37:F40"/>
    <mergeCell ref="F41:F44"/>
    <mergeCell ref="F45:F48"/>
    <mergeCell ref="F49:F52"/>
    <mergeCell ref="G37:G40"/>
    <mergeCell ref="G41:G44"/>
    <mergeCell ref="G45:G48"/>
    <mergeCell ref="G49:G52"/>
    <mergeCell ref="A136:H136"/>
    <mergeCell ref="A3:H3"/>
    <mergeCell ref="A16:H16"/>
    <mergeCell ref="A119:H119"/>
    <mergeCell ref="A103:H103"/>
    <mergeCell ref="A36:H36"/>
    <mergeCell ref="A89:H89"/>
    <mergeCell ref="F33:F34"/>
    <mergeCell ref="E33:E34"/>
    <mergeCell ref="G33:G34"/>
    <mergeCell ref="E37:E40"/>
    <mergeCell ref="E41:E44"/>
    <mergeCell ref="E45:E48"/>
    <mergeCell ref="E49:E52"/>
    <mergeCell ref="H53:H56"/>
    <mergeCell ref="E75:E76"/>
    <mergeCell ref="F65:F68"/>
    <mergeCell ref="F53:F54"/>
    <mergeCell ref="E99:E100"/>
    <mergeCell ref="H23:H28"/>
    <mergeCell ref="H57:H60"/>
    <mergeCell ref="E53:E60"/>
    <mergeCell ref="G53:G60"/>
    <mergeCell ref="G61:G64"/>
    <mergeCell ref="E61:E64"/>
    <mergeCell ref="F61:F64"/>
    <mergeCell ref="E65:E66"/>
    <mergeCell ref="E80:E81"/>
    <mergeCell ref="A70:H70"/>
    <mergeCell ref="F24:F25"/>
    <mergeCell ref="F26:F28"/>
    <mergeCell ref="H33:H34"/>
  </mergeCells>
  <hyperlinks>
    <hyperlink ref="F14" r:id="rId1" xr:uid="{6D00C407-7628-4D75-B9A4-623C0D436362}"/>
    <hyperlink ref="F18" r:id="rId2" display="Enseñanzas no universitarias. Alumnado matriculado. Curso 2023-2024. Resultados detallados" xr:uid="{0C8CC4A9-EC57-48A1-8687-4676DC2199FD}"/>
    <hyperlink ref="F22" r:id="rId3" xr:uid="{3FAF2E4E-154B-4934-87B1-8898BF3C5D9A}"/>
    <hyperlink ref="F29" r:id="rId4" display="1. Alumnado con necesid. educ. especiales escolarizado en unid. ordinar. (1) (2) por sexo, comunidad autónoma y enseñanza." xr:uid="{83099292-AC2E-4A4A-8AF7-054AC01F8F74}"/>
    <hyperlink ref="F90" r:id="rId5" xr:uid="{62ED3F03-09D7-4FA0-80B9-1CA4A7E21027}"/>
    <hyperlink ref="F97" r:id="rId6" xr:uid="{D3A001A4-DAC0-4F04-A172-FAB3544AFA57}"/>
    <hyperlink ref="F71" r:id="rId7" xr:uid="{CA8C347B-397D-44C4-87AD-21A56ADB3118}"/>
    <hyperlink ref="F74" r:id="rId8" xr:uid="{0213E067-4607-4FE5-A1D0-F592728895EC}"/>
    <hyperlink ref="F80" r:id="rId9" xr:uid="{82429F15-B731-4274-9585-683C91ED4CD7}"/>
    <hyperlink ref="F84" r:id="rId10" xr:uid="{8EFA19E8-6FB0-416A-A231-ABC3ECADF52F}"/>
    <hyperlink ref="F65:F68" r:id="rId11" display="Ganancia media anual por trabajador" xr:uid="{26D9E276-A137-492B-A718-14743269851C}"/>
    <hyperlink ref="F72" r:id="rId12" xr:uid="{1845A500-6C35-485B-B5E8-3A835245516F}"/>
    <hyperlink ref="F75" r:id="rId13" location=":~:text=La%20Base%20de%20datos%20cl%C3%ADnicos%20de%20atenci%C3%B3n%20primaria%2C,y%20una%20selecci%C3%B3n%20de%20resultados%20intermedios%20en%20salud" xr:uid="{45D21FCC-7D67-4172-93AA-7CBDDE87AD26}"/>
    <hyperlink ref="F99" r:id="rId14" xr:uid="{3A708DB3-A965-4304-B4F9-1B305E0D8413}"/>
    <hyperlink ref="F110" r:id="rId15" xr:uid="{DE4E6E0F-A282-4DD4-A770-D00C9725E25A}"/>
    <hyperlink ref="F9" r:id="rId16" xr:uid="{0731E80D-68B9-4B4B-A138-106C0AC47D80}"/>
    <hyperlink ref="F8" r:id="rId17" xr:uid="{04BB0829-114F-471A-86E4-2317794FF75E}"/>
    <hyperlink ref="F13" r:id="rId18" xr:uid="{3D3745CD-F842-45FC-99E3-24EDAEBD6E41}"/>
    <hyperlink ref="F4" r:id="rId19" xr:uid="{1F180C76-BB2C-4583-84FC-FACC90CE7E7D}"/>
    <hyperlink ref="F23" r:id="rId20" xr:uid="{0819A558-4325-4922-9B04-33A79AE7A182}"/>
    <hyperlink ref="F30" r:id="rId21" xr:uid="{52C91D8C-47D3-4767-A2FD-CF4018A6E448}"/>
    <hyperlink ref="F37" r:id="rId22" xr:uid="{3BD89319-D490-498B-8EB3-89D02C8BEC26}"/>
    <hyperlink ref="F53" r:id="rId23" xr:uid="{6A06442D-9665-46DE-ACE3-445716FB6A06}"/>
    <hyperlink ref="F78" r:id="rId24" xr:uid="{E1133436-E942-4DC6-8E75-5A627E0604A9}"/>
    <hyperlink ref="F79" r:id="rId25" xr:uid="{4159EF59-6415-44B6-977B-236A48EDAA18}"/>
    <hyperlink ref="F91" r:id="rId26" xr:uid="{3FCCDF9F-4152-4A7E-8F06-F6077229E96F}"/>
    <hyperlink ref="F95" r:id="rId27" xr:uid="{3069E710-3FF0-4E6F-B55F-9213CD05032E}"/>
    <hyperlink ref="F96" r:id="rId28" xr:uid="{3340D320-FEC6-4B83-A8EE-3CE3F4048D8C}"/>
    <hyperlink ref="F98" r:id="rId29" xr:uid="{B94E1543-81BB-4D6A-BD1B-71424183ACF0}"/>
    <hyperlink ref="F104" r:id="rId30" xr:uid="{C4E9FA7C-4602-46D1-BAC5-B6111900E6E7}"/>
    <hyperlink ref="F111" r:id="rId31" xr:uid="{1DCFA41D-E04B-48B5-9C5D-11B9BA9C4F97}"/>
    <hyperlink ref="F112" r:id="rId32" xr:uid="{F01ED7F2-F551-4687-BC51-9E9E265FC05C}"/>
    <hyperlink ref="F113" r:id="rId33" xr:uid="{E5EDCDC1-8E3B-4404-BEA5-762E4D490617}"/>
    <hyperlink ref="F120" r:id="rId34" xr:uid="{E1409D6D-9DA9-4B42-83F2-787E8C3E2ECF}"/>
    <hyperlink ref="F125" r:id="rId35" xr:uid="{93E0C2DB-F005-448C-95F7-1054D0E08322}"/>
    <hyperlink ref="F126" r:id="rId36" xr:uid="{B00011D6-4DFC-4D6A-822E-599C49F88A9D}"/>
    <hyperlink ref="F129" r:id="rId37" xr:uid="{D541DA78-D2CD-4E91-8A45-A968E4EB7595}"/>
    <hyperlink ref="F137" r:id="rId38" xr:uid="{3F8079C6-B7E9-423F-AE5D-874B7B5DCEAA}"/>
    <hyperlink ref="F138" r:id="rId39" xr:uid="{48ECB193-27B8-4691-9647-C3213F2C393B}"/>
    <hyperlink ref="F139" r:id="rId40" xr:uid="{7E6793CA-529B-4F43-81BB-0AA2C52AF0E6}"/>
    <hyperlink ref="F142" r:id="rId41" xr:uid="{80628661-6DA3-4599-9889-E1C10913209F}"/>
    <hyperlink ref="F143" r:id="rId42" xr:uid="{3ADE5F01-EB81-44B5-9A40-A0D9C6A19D09}"/>
    <hyperlink ref="F146" r:id="rId43" xr:uid="{96CE2A58-413A-4B8F-B426-1384C29E2964}"/>
    <hyperlink ref="F149" r:id="rId44" xr:uid="{5831EF90-949F-49CC-8D0D-8685AEFEBA3C}"/>
    <hyperlink ref="F33" r:id="rId45" display="Instituto Nacional de Estadística. (National Statistics Institute)" xr:uid="{D03AE6BD-235E-4FF1-85E1-555D843242D7}"/>
    <hyperlink ref="F33:F34" r:id="rId46" display="Encuesta de Población Activa" xr:uid="{09D6D1C7-B23E-4EE4-93AE-D7A0235AE00C}"/>
    <hyperlink ref="F37:F40" r:id="rId47" display="Encuesta de Población Activa" xr:uid="{FD1CC441-8F91-4E78-AB2F-3D9FA21F52FF}"/>
    <hyperlink ref="F41" r:id="rId48" xr:uid="{9C0E59E2-9624-44E1-80FC-389F82637F33}"/>
    <hyperlink ref="F41:F44" r:id="rId49" display="Encuesta de Población Activa" xr:uid="{051ECB42-413F-4561-BEC9-4535483B2D2C}"/>
    <hyperlink ref="F45" r:id="rId50" xr:uid="{3FF1C62B-267A-4F7B-806B-8BE722209D20}"/>
    <hyperlink ref="F45:F48" r:id="rId51" display="Encuesta de Población Activa" xr:uid="{DF20CD32-D51E-4193-B28B-776F1EE91471}"/>
    <hyperlink ref="F49" r:id="rId52" xr:uid="{C03540D6-6892-4588-8551-E16A3CBF9D3D}"/>
    <hyperlink ref="F49:F52" r:id="rId53" display="Encuesta de Población Activa" xr:uid="{D6B00CD4-DE01-496F-A773-E495135360E1}"/>
    <hyperlink ref="F61" r:id="rId54" xr:uid="{20A756A6-352A-4D94-A923-C847FCFB7B27}"/>
    <hyperlink ref="F61:F64" r:id="rId55" display="Encuesta de Población Activa" xr:uid="{65767B01-4155-473F-B1E9-3DD57FEF46AD}"/>
    <hyperlink ref="F73" r:id="rId56" display="https://back.cermi.es/catalog/document/file/59cs1-juventud-con-discapacidad-en-espana-2024---inclusion-y-diversidad-39---accesible-1.pdf" xr:uid="{11D9928A-87A3-4F61-971E-9958E68CFB92}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Juventud(es) en un vistazo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Juventud(es) en un vistazo: 2024</dc:title>
  <dc:subject/>
  <dc:creator/>
  <cp:keywords>NIPO: 160250242</cp:keywords>
  <dc:description/>
  <cp:lastModifiedBy>INJUVE 2</cp:lastModifiedBy>
  <cp:revision/>
  <dcterms:created xsi:type="dcterms:W3CDTF">2025-04-02T10:38:56Z</dcterms:created>
  <dcterms:modified xsi:type="dcterms:W3CDTF">2025-10-14T07:39:09Z</dcterms:modified>
  <cp:category/>
  <cp:contentStatus/>
</cp:coreProperties>
</file>